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ka\Desktop\Výkonný výbor SK\"/>
    </mc:Choice>
  </mc:AlternateContent>
  <xr:revisionPtr revIDLastSave="0" documentId="13_ncr:1_{C12BC7BD-87F4-4032-AA58-408354C6AF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9" i="1" l="1"/>
  <c r="C25" i="1"/>
  <c r="C47" i="1"/>
  <c r="C55" i="1"/>
  <c r="C63" i="1"/>
  <c r="C72" i="1"/>
  <c r="C75" i="1"/>
  <c r="C86" i="1"/>
  <c r="C83" i="1" s="1"/>
  <c r="C98" i="1"/>
  <c r="C93" i="1" s="1"/>
  <c r="C100" i="1"/>
  <c r="C119" i="1"/>
  <c r="C140" i="1"/>
  <c r="C62" i="1" l="1"/>
  <c r="C24" i="1"/>
  <c r="F5" i="1"/>
  <c r="F2" i="1"/>
  <c r="F6" i="1" l="1"/>
  <c r="C19" i="1" l="1"/>
  <c r="C13" i="1"/>
  <c r="C22" i="1"/>
  <c r="C20" i="1"/>
  <c r="C21" i="1"/>
  <c r="C14" i="1"/>
  <c r="C15" i="1"/>
  <c r="C23" i="1"/>
  <c r="C17" i="1"/>
  <c r="C16" i="1"/>
  <c r="C18" i="1"/>
  <c r="C12" i="1" l="1"/>
  <c r="C10" i="1" s="1"/>
  <c r="C11" i="1" s="1"/>
</calcChain>
</file>

<file path=xl/sharedStrings.xml><?xml version="1.0" encoding="utf-8"?>
<sst xmlns="http://schemas.openxmlformats.org/spreadsheetml/2006/main" count="142" uniqueCount="142">
  <si>
    <t>Športový klub polície Bratislava</t>
  </si>
  <si>
    <t>Klub dunajských vodákov Slávia UK Bratislava</t>
  </si>
  <si>
    <t>Bratislavský klub vodného slalomu a zjazdu</t>
  </si>
  <si>
    <t>Klub vodného slalomu Karlova Ves</t>
  </si>
  <si>
    <t>Športový klub polície Dolný Kubín</t>
  </si>
  <si>
    <t>Kanoe Tatra Klub Liptovsky Mikuláš</t>
  </si>
  <si>
    <t>Kanoistický oddiel TJ Slávia UVL Košice</t>
  </si>
  <si>
    <t>KVSKV</t>
  </si>
  <si>
    <t>TJ Slávia Technická Univerzita Zvolen</t>
  </si>
  <si>
    <t>Žilinský klub vodákov</t>
  </si>
  <si>
    <t>Sokol Žilina</t>
  </si>
  <si>
    <t>ŠK Dukla - Žilina</t>
  </si>
  <si>
    <t xml:space="preserve">ŠKP Bratislava </t>
  </si>
  <si>
    <t>Žilina Sokol</t>
  </si>
  <si>
    <t>Žilina Dukla</t>
  </si>
  <si>
    <t>UK Bratislava</t>
  </si>
  <si>
    <t>Dolny Kubin</t>
  </si>
  <si>
    <t>Podujatia</t>
  </si>
  <si>
    <t>Technické video</t>
  </si>
  <si>
    <t>Komisia činnosť</t>
  </si>
  <si>
    <t>Rozhodcovská komisia</t>
  </si>
  <si>
    <t>LM starostlivosť o areál</t>
  </si>
  <si>
    <t>MS freestyle</t>
  </si>
  <si>
    <t>ME freestyle</t>
  </si>
  <si>
    <t>RDS</t>
  </si>
  <si>
    <t>Doprava</t>
  </si>
  <si>
    <t>Poistenie</t>
  </si>
  <si>
    <t>VV+VZ+RP</t>
  </si>
  <si>
    <t>Kontrolná komisia</t>
  </si>
  <si>
    <t>Refundácia pracovného času členov VV</t>
  </si>
  <si>
    <t>Refundácia pracovného času predsedu SDV-SK</t>
  </si>
  <si>
    <t>TOP Tím</t>
  </si>
  <si>
    <t>Členské príspevky</t>
  </si>
  <si>
    <t>Podpora podujatí z MŠ SR</t>
  </si>
  <si>
    <t>ŠPORT MLÁDEŽE DO 23 ROKOV (15 % KLUBY) - DV1</t>
  </si>
  <si>
    <t>MS Augsburg</t>
  </si>
  <si>
    <t>Nákup vodáckeho materiálu</t>
  </si>
  <si>
    <t>VT Londýn</t>
  </si>
  <si>
    <t>VT Ivrea</t>
  </si>
  <si>
    <t>VT Chorvátsko</t>
  </si>
  <si>
    <t>Príjmy 2022 celkom</t>
  </si>
  <si>
    <t>Kurzy a semináre</t>
  </si>
  <si>
    <t>Zvolen TU ZV</t>
  </si>
  <si>
    <t>BKVSZ</t>
  </si>
  <si>
    <t>Grantový projekt pre rozvoj klubu</t>
  </si>
  <si>
    <t>Náklady 2022</t>
  </si>
  <si>
    <t>Rozdiel</t>
  </si>
  <si>
    <t>ME Liptovský Mikuláš</t>
  </si>
  <si>
    <t xml:space="preserve">1.SP </t>
  </si>
  <si>
    <t xml:space="preserve">2.SP </t>
  </si>
  <si>
    <t xml:space="preserve">3.SP </t>
  </si>
  <si>
    <t xml:space="preserve">4.SP </t>
  </si>
  <si>
    <t>5. SP</t>
  </si>
  <si>
    <t xml:space="preserve">MSJ a U23 </t>
  </si>
  <si>
    <t>MEJ a U23</t>
  </si>
  <si>
    <t>MS Trenjak šprint</t>
  </si>
  <si>
    <t>MEJ Banja Luka zjazd a šprint</t>
  </si>
  <si>
    <t>SP Celje zjazd a šprint</t>
  </si>
  <si>
    <t>ME LM 2022</t>
  </si>
  <si>
    <t>RDJ</t>
  </si>
  <si>
    <t>RD NeOH</t>
  </si>
  <si>
    <t>Top tím</t>
  </si>
  <si>
    <t>Veľké medzinárodné podujatia</t>
  </si>
  <si>
    <t>Sekretariát</t>
  </si>
  <si>
    <t>VV a vzdelávanie</t>
  </si>
  <si>
    <t>Metodické výjazdy/projekty</t>
  </si>
  <si>
    <t>NÁVRH 2022</t>
  </si>
  <si>
    <t>TESTOVANIE MLÁDEŽE</t>
  </si>
  <si>
    <t>podľa komisií</t>
  </si>
  <si>
    <t>Jakub Grigar</t>
  </si>
  <si>
    <t>Alexander Slafkovský</t>
  </si>
  <si>
    <t>Marko Mirgorodský</t>
  </si>
  <si>
    <t>Soňa Stanovská</t>
  </si>
  <si>
    <t>Adam Gonšenica</t>
  </si>
  <si>
    <t>Eliška Mintálová</t>
  </si>
  <si>
    <t>Ľudovít Macúš</t>
  </si>
  <si>
    <t>Simona Maceková</t>
  </si>
  <si>
    <t>Zuzana Paňková</t>
  </si>
  <si>
    <t>Ivana Chlebová</t>
  </si>
  <si>
    <t>Juraj Dieška</t>
  </si>
  <si>
    <t>Monika Škáchová</t>
  </si>
  <si>
    <t>Emanuela Luknárová</t>
  </si>
  <si>
    <t>Matej Beňuš</t>
  </si>
  <si>
    <t>Michal Martikán</t>
  </si>
  <si>
    <t>Samuel Krajčí</t>
  </si>
  <si>
    <t>Jaromír Ivanecký</t>
  </si>
  <si>
    <t xml:space="preserve">Soňa Stanovská </t>
  </si>
  <si>
    <t>Filip Stanko</t>
  </si>
  <si>
    <t>Kristína Ďurecová</t>
  </si>
  <si>
    <t>TT jarné Ivrea</t>
  </si>
  <si>
    <t>VT Trenjak</t>
  </si>
  <si>
    <t>TT juniori Al Ain</t>
  </si>
  <si>
    <t>TT juniori jeseň</t>
  </si>
  <si>
    <t>TALENTOVANÁ MLÁDEŽ - DV2</t>
  </si>
  <si>
    <t>Podpora nezaradených športovcov</t>
  </si>
  <si>
    <t>BA starostlivosť o areál</t>
  </si>
  <si>
    <t>Paušálna platba internet v Čunove</t>
  </si>
  <si>
    <t>RD podpora</t>
  </si>
  <si>
    <t>Bránky slalom cross</t>
  </si>
  <si>
    <t>Podpora mládežníckych trénerov na kluboch</t>
  </si>
  <si>
    <t xml:space="preserve"> Športová činnosť mládeže</t>
  </si>
  <si>
    <t>Podpora mládeže U16 (kemp)</t>
  </si>
  <si>
    <t>Správa areálov</t>
  </si>
  <si>
    <t>Domáce súťaže</t>
  </si>
  <si>
    <t>Informačný systém</t>
  </si>
  <si>
    <t>Prenájmy (hangár Čunovo)</t>
  </si>
  <si>
    <t>Licencie a SW na preteky</t>
  </si>
  <si>
    <t>Časomiera - technické zabezpečenie</t>
  </si>
  <si>
    <t>DK starostlivosť o areál</t>
  </si>
  <si>
    <t>Žilina starostlivosť o areál</t>
  </si>
  <si>
    <t>SVŠ podora mimo TT Al Ain</t>
  </si>
  <si>
    <t>Prenájom priestorov</t>
  </si>
  <si>
    <t xml:space="preserve">Kancelárske potreby </t>
  </si>
  <si>
    <t xml:space="preserve">Stravné lístky </t>
  </si>
  <si>
    <t>Poštovné služby + notárske a bankové poplatky</t>
  </si>
  <si>
    <t xml:space="preserve">Výbava kancelárií </t>
  </si>
  <si>
    <t xml:space="preserve">Náklady zamestnanci sekretariátu </t>
  </si>
  <si>
    <t xml:space="preserve">Odmena pre Hlavného kontrolóra </t>
  </si>
  <si>
    <t xml:space="preserve">Účtovníctvo </t>
  </si>
  <si>
    <t xml:space="preserve">Audit </t>
  </si>
  <si>
    <t xml:space="preserve">Zasadnutia orgánov SKA </t>
  </si>
  <si>
    <t>Internetové služby (redizajn web)</t>
  </si>
  <si>
    <t xml:space="preserve">Propagácia SK </t>
  </si>
  <si>
    <t xml:space="preserve">Poplatky federáciam </t>
  </si>
  <si>
    <t xml:space="preserve">Diplomacia </t>
  </si>
  <si>
    <t xml:space="preserve">Vyhlásenie Kanoista roka, Hodnotiaca konferencia </t>
  </si>
  <si>
    <t xml:space="preserve">Rôzne </t>
  </si>
  <si>
    <t>Dukla BB</t>
  </si>
  <si>
    <t>KTKLM</t>
  </si>
  <si>
    <t>UVLKO</t>
  </si>
  <si>
    <t>ŽKV</t>
  </si>
  <si>
    <t>Reprezentácia - DV3</t>
  </si>
  <si>
    <t>Odborný garant pre vzdelávanie na FTVŠ</t>
  </si>
  <si>
    <t>Príspevok na 1 pretekára</t>
  </si>
  <si>
    <t>Pretekárov spolu</t>
  </si>
  <si>
    <t>Pretekári SHV</t>
  </si>
  <si>
    <t>Pretekári SDV</t>
  </si>
  <si>
    <t>Príspevok uznanému športu SDV</t>
  </si>
  <si>
    <t>PUŠ Slovenská kanoistika</t>
  </si>
  <si>
    <t>Športovy riaditeľ</t>
  </si>
  <si>
    <t>Reprezentačný lekár</t>
  </si>
  <si>
    <t>Komisia VŠ (zasadnutia, cesty, odmeny)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</si>
</sst>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\€* #,##0.00_-;&quot;-€&quot;* #,##0.00_-;_-\€* \-??_-;_-@_-"/>
    <numFmt numFmtId="165" formatCode="#,##0.00\ _€"/>
    <numFmt numFmtId="166" formatCode="#,##0.00&quot; €&quot;"/>
    <numFmt numFmtId="167" formatCode="_-* #,##0.00&quot; Sk&quot;_-;\-* #,##0.00&quot; Sk&quot;_-;_-* \-??&quot; Sk&quot;_-;_-@_-"/>
    <numFmt numFmtId="168" formatCode="_-* #,##0.00\ _S_k_-;\-* #,##0.00\ _S_k_-;_-* \-??\ _S_k_-;_-@_-"/>
    <numFmt numFmtId="169" formatCode="_-&quot;€&quot;* #,##0.00_-;\-&quot;€&quot;* #,##0.00_-;_-&quot;€&quot;* &quot;-&quot;??_-;_-@_-"/>
    <numFmt numFmtId="170" formatCode="#,##0\ &quot;€&quot;"/>
    <numFmt numFmtId="171" formatCode="_-* #,##0.00\ _€_-;\-* #,##0.00\ _€_-;_-* &quot;-&quot;??\ _€_-;_-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6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Calibri"/>
      <family val="2"/>
    </font>
    <font>
      <b/>
      <sz val="11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35"/>
      </patternFill>
    </fill>
    <fill>
      <patternFill patternType="solid">
        <fgColor indexed="50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164" fontId="2" fillId="0" borderId="0" applyFill="0" applyBorder="0" applyAlignment="0" applyProtection="0"/>
    <xf numFmtId="169" fontId="4" fillId="0" borderId="0" applyFont="0" applyFill="0" applyBorder="0" applyAlignment="0" applyProtection="0"/>
    <xf numFmtId="168" fontId="2" fillId="0" borderId="0" applyFill="0" applyBorder="0" applyAlignment="0" applyProtection="0"/>
    <xf numFmtId="0" fontId="4" fillId="0" borderId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Protection="0"/>
    <xf numFmtId="0" fontId="1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</cellStyleXfs>
  <cellXfs count="123">
    <xf numFmtId="0" fontId="0" fillId="0" borderId="0" xfId="0"/>
    <xf numFmtId="0" fontId="2" fillId="0" borderId="0" xfId="1"/>
    <xf numFmtId="0" fontId="7" fillId="0" borderId="0" xfId="5" applyFont="1"/>
    <xf numFmtId="0" fontId="7" fillId="0" borderId="0" xfId="5" applyFont="1" applyAlignment="1">
      <alignment horizontal="right"/>
    </xf>
    <xf numFmtId="4" fontId="7" fillId="0" borderId="0" xfId="5" applyNumberFormat="1" applyFont="1" applyAlignment="1">
      <alignment horizontal="right"/>
    </xf>
    <xf numFmtId="0" fontId="2" fillId="0" borderId="6" xfId="5" applyFont="1" applyBorder="1"/>
    <xf numFmtId="0" fontId="7" fillId="0" borderId="6" xfId="5" applyFont="1" applyBorder="1"/>
    <xf numFmtId="0" fontId="7" fillId="0" borderId="5" xfId="5" applyFont="1" applyBorder="1"/>
    <xf numFmtId="0" fontId="6" fillId="0" borderId="0" xfId="5" applyFont="1" applyBorder="1" applyAlignment="1">
      <alignment horizontal="center" vertical="center"/>
    </xf>
    <xf numFmtId="0" fontId="2" fillId="0" borderId="0" xfId="1" applyFill="1"/>
    <xf numFmtId="0" fontId="7" fillId="0" borderId="0" xfId="5" applyFont="1" applyFill="1" applyAlignment="1">
      <alignment horizontal="right"/>
    </xf>
    <xf numFmtId="4" fontId="7" fillId="0" borderId="0" xfId="5" applyNumberFormat="1" applyFont="1" applyFill="1" applyAlignment="1">
      <alignment horizontal="right"/>
    </xf>
    <xf numFmtId="4" fontId="15" fillId="0" borderId="0" xfId="5" applyNumberFormat="1" applyFont="1" applyFill="1" applyAlignment="1">
      <alignment horizontal="right"/>
    </xf>
    <xf numFmtId="0" fontId="0" fillId="0" borderId="0" xfId="0" applyFill="1"/>
    <xf numFmtId="0" fontId="6" fillId="0" borderId="0" xfId="5" applyFont="1" applyFill="1" applyBorder="1" applyAlignment="1">
      <alignment horizontal="center" vertical="center"/>
    </xf>
    <xf numFmtId="0" fontId="8" fillId="0" borderId="4" xfId="5" applyFont="1" applyFill="1" applyBorder="1"/>
    <xf numFmtId="165" fontId="7" fillId="0" borderId="5" xfId="5" applyNumberFormat="1" applyFont="1" applyFill="1" applyBorder="1" applyAlignment="1">
      <alignment horizontal="right"/>
    </xf>
    <xf numFmtId="165" fontId="9" fillId="0" borderId="5" xfId="5" applyNumberFormat="1" applyFont="1" applyBorder="1" applyAlignment="1">
      <alignment horizontal="right"/>
    </xf>
    <xf numFmtId="166" fontId="8" fillId="0" borderId="9" xfId="5" applyNumberFormat="1" applyFont="1" applyFill="1" applyBorder="1" applyAlignment="1"/>
    <xf numFmtId="165" fontId="7" fillId="0" borderId="12" xfId="5" applyNumberFormat="1" applyFont="1" applyFill="1" applyBorder="1" applyAlignment="1"/>
    <xf numFmtId="165" fontId="7" fillId="0" borderId="13" xfId="5" applyNumberFormat="1" applyFont="1" applyFill="1" applyBorder="1" applyAlignment="1">
      <alignment horizontal="right"/>
    </xf>
    <xf numFmtId="165" fontId="7" fillId="0" borderId="2" xfId="5" applyNumberFormat="1" applyFont="1" applyBorder="1" applyAlignment="1">
      <alignment horizontal="right"/>
    </xf>
    <xf numFmtId="165" fontId="7" fillId="0" borderId="15" xfId="5" applyNumberFormat="1" applyFont="1" applyFill="1" applyBorder="1" applyAlignment="1">
      <alignment horizontal="right"/>
    </xf>
    <xf numFmtId="166" fontId="8" fillId="0" borderId="16" xfId="5" applyNumberFormat="1" applyFont="1" applyFill="1" applyBorder="1" applyAlignment="1">
      <alignment horizontal="right"/>
    </xf>
    <xf numFmtId="165" fontId="7" fillId="0" borderId="13" xfId="5" applyNumberFormat="1" applyFont="1" applyFill="1" applyBorder="1"/>
    <xf numFmtId="0" fontId="8" fillId="5" borderId="17" xfId="5" applyFont="1" applyFill="1" applyBorder="1"/>
    <xf numFmtId="0" fontId="8" fillId="5" borderId="18" xfId="5" applyFont="1" applyFill="1" applyBorder="1"/>
    <xf numFmtId="165" fontId="7" fillId="0" borderId="19" xfId="5" applyNumberFormat="1" applyFont="1" applyBorder="1" applyAlignment="1">
      <alignment horizontal="right"/>
    </xf>
    <xf numFmtId="165" fontId="7" fillId="0" borderId="20" xfId="5" applyNumberFormat="1" applyFont="1" applyBorder="1" applyAlignment="1">
      <alignment horizontal="right"/>
    </xf>
    <xf numFmtId="165" fontId="9" fillId="0" borderId="20" xfId="5" applyNumberFormat="1" applyFont="1" applyBorder="1" applyAlignment="1">
      <alignment horizontal="right"/>
    </xf>
    <xf numFmtId="165" fontId="9" fillId="0" borderId="21" xfId="5" applyNumberFormat="1" applyFont="1" applyBorder="1" applyAlignment="1">
      <alignment horizontal="right"/>
    </xf>
    <xf numFmtId="165" fontId="10" fillId="0" borderId="21" xfId="5" applyNumberFormat="1" applyFont="1" applyBorder="1" applyAlignment="1">
      <alignment horizontal="right"/>
    </xf>
    <xf numFmtId="165" fontId="7" fillId="0" borderId="21" xfId="5" applyNumberFormat="1" applyFont="1" applyBorder="1" applyAlignment="1">
      <alignment horizontal="right"/>
    </xf>
    <xf numFmtId="166" fontId="11" fillId="2" borderId="24" xfId="5" applyNumberFormat="1" applyFont="1" applyFill="1" applyBorder="1" applyAlignment="1">
      <alignment horizontal="right"/>
    </xf>
    <xf numFmtId="165" fontId="7" fillId="0" borderId="25" xfId="5" applyNumberFormat="1" applyFont="1" applyBorder="1" applyAlignment="1">
      <alignment horizontal="right"/>
    </xf>
    <xf numFmtId="2" fontId="9" fillId="0" borderId="25" xfId="5" applyNumberFormat="1" applyFont="1" applyBorder="1" applyAlignment="1">
      <alignment horizontal="right"/>
    </xf>
    <xf numFmtId="166" fontId="8" fillId="4" borderId="24" xfId="5" applyNumberFormat="1" applyFont="1" applyFill="1" applyBorder="1" applyAlignment="1">
      <alignment horizontal="right"/>
    </xf>
    <xf numFmtId="166" fontId="8" fillId="4" borderId="25" xfId="5" applyNumberFormat="1" applyFont="1" applyFill="1" applyBorder="1" applyAlignment="1">
      <alignment horizontal="right"/>
    </xf>
    <xf numFmtId="166" fontId="8" fillId="0" borderId="25" xfId="5" applyNumberFormat="1" applyFont="1" applyFill="1" applyBorder="1" applyAlignment="1">
      <alignment horizontal="right"/>
    </xf>
    <xf numFmtId="165" fontId="7" fillId="0" borderId="24" xfId="5" applyNumberFormat="1" applyFont="1" applyBorder="1" applyAlignment="1">
      <alignment horizontal="right"/>
    </xf>
    <xf numFmtId="165" fontId="16" fillId="0" borderId="24" xfId="5" applyNumberFormat="1" applyFont="1" applyBorder="1" applyAlignment="1">
      <alignment horizontal="right"/>
    </xf>
    <xf numFmtId="165" fontId="10" fillId="0" borderId="25" xfId="5" applyNumberFormat="1" applyFont="1" applyBorder="1" applyAlignment="1">
      <alignment horizontal="right"/>
    </xf>
    <xf numFmtId="0" fontId="7" fillId="0" borderId="24" xfId="5" applyFont="1" applyBorder="1" applyAlignment="1">
      <alignment horizontal="right"/>
    </xf>
    <xf numFmtId="0" fontId="7" fillId="0" borderId="0" xfId="5" applyFont="1" applyBorder="1"/>
    <xf numFmtId="166" fontId="8" fillId="0" borderId="22" xfId="5" applyNumberFormat="1" applyFont="1" applyBorder="1" applyAlignment="1"/>
    <xf numFmtId="165" fontId="7" fillId="0" borderId="26" xfId="5" applyNumberFormat="1" applyFont="1" applyFill="1" applyBorder="1" applyAlignment="1"/>
    <xf numFmtId="0" fontId="7" fillId="0" borderId="27" xfId="5" applyFont="1" applyBorder="1"/>
    <xf numFmtId="0" fontId="8" fillId="3" borderId="25" xfId="5" applyFont="1" applyFill="1" applyBorder="1" applyAlignment="1">
      <alignment horizontal="right"/>
    </xf>
    <xf numFmtId="0" fontId="8" fillId="0" borderId="25" xfId="5" applyFont="1" applyBorder="1"/>
    <xf numFmtId="0" fontId="12" fillId="0" borderId="25" xfId="5" applyFont="1" applyBorder="1"/>
    <xf numFmtId="0" fontId="12" fillId="0" borderId="25" xfId="5" applyFont="1" applyBorder="1" applyAlignment="1">
      <alignment horizontal="right"/>
    </xf>
    <xf numFmtId="0" fontId="8" fillId="7" borderId="25" xfId="5" applyFont="1" applyFill="1" applyBorder="1" applyAlignment="1">
      <alignment horizontal="right"/>
    </xf>
    <xf numFmtId="165" fontId="7" fillId="0" borderId="28" xfId="5" applyNumberFormat="1" applyFont="1" applyFill="1" applyBorder="1" applyAlignment="1">
      <alignment horizontal="right"/>
    </xf>
    <xf numFmtId="165" fontId="7" fillId="0" borderId="29" xfId="5" applyNumberFormat="1" applyFont="1" applyFill="1" applyBorder="1" applyAlignment="1">
      <alignment horizontal="right"/>
    </xf>
    <xf numFmtId="166" fontId="11" fillId="2" borderId="14" xfId="5" applyNumberFormat="1" applyFont="1" applyFill="1" applyBorder="1" applyAlignment="1">
      <alignment horizontal="right"/>
    </xf>
    <xf numFmtId="165" fontId="10" fillId="0" borderId="14" xfId="5" applyNumberFormat="1" applyFont="1" applyFill="1" applyBorder="1" applyAlignment="1">
      <alignment horizontal="right"/>
    </xf>
    <xf numFmtId="0" fontId="7" fillId="0" borderId="14" xfId="5" applyFont="1" applyFill="1" applyBorder="1" applyAlignment="1">
      <alignment horizontal="right"/>
    </xf>
    <xf numFmtId="0" fontId="7" fillId="0" borderId="30" xfId="5" applyFont="1" applyBorder="1"/>
    <xf numFmtId="0" fontId="8" fillId="2" borderId="8" xfId="5" applyFont="1" applyFill="1" applyBorder="1" applyAlignment="1">
      <alignment horizontal="left"/>
    </xf>
    <xf numFmtId="0" fontId="7" fillId="0" borderId="10" xfId="5" applyNumberFormat="1" applyFont="1" applyBorder="1"/>
    <xf numFmtId="0" fontId="8" fillId="4" borderId="8" xfId="5" applyFont="1" applyFill="1" applyBorder="1" applyAlignment="1">
      <alignment horizontal="left"/>
    </xf>
    <xf numFmtId="0" fontId="7" fillId="0" borderId="10" xfId="5" applyFont="1" applyBorder="1"/>
    <xf numFmtId="0" fontId="8" fillId="4" borderId="10" xfId="5" applyFont="1" applyFill="1" applyBorder="1" applyAlignment="1">
      <alignment horizontal="left"/>
    </xf>
    <xf numFmtId="49" fontId="7" fillId="0" borderId="10" xfId="5" applyNumberFormat="1" applyFont="1" applyBorder="1"/>
    <xf numFmtId="0" fontId="7" fillId="7" borderId="10" xfId="5" applyNumberFormat="1" applyFont="1" applyFill="1" applyBorder="1" applyAlignment="1">
      <alignment horizontal="left"/>
    </xf>
    <xf numFmtId="0" fontId="7" fillId="6" borderId="10" xfId="5" applyFont="1" applyFill="1" applyBorder="1"/>
    <xf numFmtId="0" fontId="7" fillId="0" borderId="12" xfId="5" applyFont="1" applyBorder="1"/>
    <xf numFmtId="0" fontId="7" fillId="0" borderId="31" xfId="5" applyFont="1" applyBorder="1"/>
    <xf numFmtId="165" fontId="10" fillId="0" borderId="24" xfId="5" applyNumberFormat="1" applyFont="1" applyFill="1" applyBorder="1" applyAlignment="1">
      <alignment horizontal="right"/>
    </xf>
    <xf numFmtId="0" fontId="8" fillId="0" borderId="8" xfId="5" applyFont="1" applyFill="1" applyBorder="1" applyAlignment="1">
      <alignment horizontal="left"/>
    </xf>
    <xf numFmtId="166" fontId="11" fillId="9" borderId="16" xfId="5" applyNumberFormat="1" applyFont="1" applyFill="1" applyBorder="1" applyAlignment="1">
      <alignment horizontal="right"/>
    </xf>
    <xf numFmtId="0" fontId="8" fillId="0" borderId="32" xfId="5" applyFont="1" applyBorder="1"/>
    <xf numFmtId="0" fontId="7" fillId="0" borderId="11" xfId="5" applyFont="1" applyBorder="1"/>
    <xf numFmtId="166" fontId="11" fillId="2" borderId="33" xfId="5" applyNumberFormat="1" applyFont="1" applyFill="1" applyBorder="1" applyAlignment="1">
      <alignment horizontal="right"/>
    </xf>
    <xf numFmtId="0" fontId="8" fillId="2" borderId="3" xfId="5" applyFont="1" applyFill="1" applyBorder="1" applyAlignment="1">
      <alignment horizontal="left"/>
    </xf>
    <xf numFmtId="165" fontId="7" fillId="8" borderId="29" xfId="5" applyNumberFormat="1" applyFont="1" applyFill="1" applyBorder="1" applyAlignment="1">
      <alignment horizontal="right"/>
    </xf>
    <xf numFmtId="0" fontId="0" fillId="0" borderId="0" xfId="0" applyBorder="1"/>
    <xf numFmtId="165" fontId="7" fillId="0" borderId="34" xfId="5" applyNumberFormat="1" applyFont="1" applyFill="1" applyBorder="1" applyAlignment="1">
      <alignment horizontal="right"/>
    </xf>
    <xf numFmtId="165" fontId="7" fillId="0" borderId="10" xfId="5" applyNumberFormat="1" applyFont="1" applyFill="1" applyBorder="1" applyAlignment="1">
      <alignment horizontal="right"/>
    </xf>
    <xf numFmtId="165" fontId="7" fillId="0" borderId="35" xfId="5" applyNumberFormat="1" applyFont="1" applyFill="1" applyBorder="1" applyAlignment="1">
      <alignment horizontal="right"/>
    </xf>
    <xf numFmtId="165" fontId="9" fillId="0" borderId="10" xfId="5" applyNumberFormat="1" applyFont="1" applyFill="1" applyBorder="1" applyAlignment="1">
      <alignment horizontal="right"/>
    </xf>
    <xf numFmtId="166" fontId="8" fillId="0" borderId="3" xfId="5" applyNumberFormat="1" applyFont="1" applyFill="1" applyBorder="1" applyAlignment="1">
      <alignment horizontal="right"/>
    </xf>
    <xf numFmtId="49" fontId="7" fillId="3" borderId="25" xfId="5" applyNumberFormat="1" applyFont="1" applyFill="1" applyBorder="1" applyAlignment="1">
      <alignment horizontal="left"/>
    </xf>
    <xf numFmtId="0" fontId="7" fillId="3" borderId="25" xfId="5" applyNumberFormat="1" applyFont="1" applyFill="1" applyBorder="1" applyAlignment="1">
      <alignment horizontal="left"/>
    </xf>
    <xf numFmtId="0" fontId="7" fillId="0" borderId="25" xfId="5" applyFont="1" applyBorder="1"/>
    <xf numFmtId="0" fontId="0" fillId="0" borderId="25" xfId="0" applyBorder="1"/>
    <xf numFmtId="0" fontId="7" fillId="0" borderId="25" xfId="5" applyNumberFormat="1" applyFont="1" applyBorder="1"/>
    <xf numFmtId="0" fontId="8" fillId="10" borderId="23" xfId="5" applyFont="1" applyFill="1" applyBorder="1" applyAlignment="1">
      <alignment horizontal="left"/>
    </xf>
    <xf numFmtId="0" fontId="8" fillId="10" borderId="1" xfId="5" applyFont="1" applyFill="1" applyBorder="1" applyAlignment="1">
      <alignment horizontal="left"/>
    </xf>
    <xf numFmtId="166" fontId="11" fillId="8" borderId="7" xfId="5" applyNumberFormat="1" applyFont="1" applyFill="1" applyBorder="1" applyAlignment="1">
      <alignment horizontal="right"/>
    </xf>
    <xf numFmtId="165" fontId="7" fillId="0" borderId="14" xfId="5" applyNumberFormat="1" applyFont="1" applyFill="1" applyBorder="1" applyAlignment="1">
      <alignment horizontal="right"/>
    </xf>
    <xf numFmtId="166" fontId="8" fillId="0" borderId="12" xfId="5" applyNumberFormat="1" applyFont="1" applyFill="1" applyBorder="1" applyAlignment="1">
      <alignment horizontal="right"/>
    </xf>
    <xf numFmtId="166" fontId="11" fillId="10" borderId="33" xfId="5" applyNumberFormat="1" applyFont="1" applyFill="1" applyBorder="1" applyAlignment="1">
      <alignment horizontal="right"/>
    </xf>
    <xf numFmtId="0" fontId="8" fillId="10" borderId="3" xfId="5" applyFont="1" applyFill="1" applyBorder="1" applyAlignment="1">
      <alignment horizontal="left"/>
    </xf>
    <xf numFmtId="166" fontId="11" fillId="8" borderId="16" xfId="5" applyNumberFormat="1" applyFont="1" applyFill="1" applyBorder="1" applyAlignment="1">
      <alignment horizontal="right"/>
    </xf>
    <xf numFmtId="165" fontId="7" fillId="0" borderId="36" xfId="5" applyNumberFormat="1" applyFont="1" applyBorder="1" applyAlignment="1">
      <alignment horizontal="right"/>
    </xf>
    <xf numFmtId="0" fontId="18" fillId="0" borderId="37" xfId="5" applyFont="1" applyBorder="1"/>
    <xf numFmtId="165" fontId="18" fillId="0" borderId="15" xfId="5" applyNumberFormat="1" applyFont="1" applyFill="1" applyBorder="1" applyAlignment="1">
      <alignment horizontal="right"/>
    </xf>
    <xf numFmtId="166" fontId="8" fillId="0" borderId="38" xfId="5" applyNumberFormat="1" applyFont="1" applyFill="1" applyBorder="1" applyAlignment="1">
      <alignment horizontal="right"/>
    </xf>
    <xf numFmtId="165" fontId="8" fillId="0" borderId="16" xfId="5" applyNumberFormat="1" applyFont="1" applyFill="1" applyBorder="1" applyAlignment="1">
      <alignment horizontal="right"/>
    </xf>
    <xf numFmtId="165" fontId="7" fillId="0" borderId="37" xfId="5" applyNumberFormat="1" applyFont="1" applyFill="1" applyBorder="1" applyAlignment="1">
      <alignment horizontal="right"/>
    </xf>
    <xf numFmtId="165" fontId="7" fillId="0" borderId="11" xfId="5" applyNumberFormat="1" applyFont="1" applyFill="1" applyBorder="1" applyAlignment="1">
      <alignment horizontal="right"/>
    </xf>
    <xf numFmtId="0" fontId="8" fillId="0" borderId="36" xfId="5" applyFont="1" applyBorder="1"/>
    <xf numFmtId="0" fontId="7" fillId="0" borderId="37" xfId="5" applyFont="1" applyBorder="1"/>
    <xf numFmtId="166" fontId="8" fillId="4" borderId="33" xfId="5" applyNumberFormat="1" applyFont="1" applyFill="1" applyBorder="1" applyAlignment="1">
      <alignment horizontal="right"/>
    </xf>
    <xf numFmtId="0" fontId="8" fillId="4" borderId="3" xfId="5" applyFont="1" applyFill="1" applyBorder="1" applyAlignment="1">
      <alignment horizontal="left"/>
    </xf>
    <xf numFmtId="171" fontId="21" fillId="0" borderId="0" xfId="25" applyNumberFormat="1" applyFont="1" applyBorder="1"/>
    <xf numFmtId="165" fontId="7" fillId="0" borderId="0" xfId="5" applyNumberFormat="1" applyFont="1" applyFill="1" applyBorder="1" applyAlignment="1">
      <alignment horizontal="right"/>
    </xf>
    <xf numFmtId="171" fontId="20" fillId="0" borderId="0" xfId="25" applyNumberFormat="1" applyFont="1" applyBorder="1"/>
    <xf numFmtId="0" fontId="7" fillId="0" borderId="36" xfId="5" applyFont="1" applyBorder="1"/>
    <xf numFmtId="0" fontId="8" fillId="10" borderId="33" xfId="5" applyFont="1" applyFill="1" applyBorder="1" applyAlignment="1">
      <alignment horizontal="left"/>
    </xf>
    <xf numFmtId="166" fontId="11" fillId="10" borderId="39" xfId="5" applyNumberFormat="1" applyFont="1" applyFill="1" applyBorder="1" applyAlignment="1">
      <alignment horizontal="right"/>
    </xf>
    <xf numFmtId="0" fontId="9" fillId="0" borderId="32" xfId="5" applyFont="1" applyBorder="1"/>
    <xf numFmtId="0" fontId="22" fillId="0" borderId="25" xfId="25" applyFont="1" applyBorder="1"/>
    <xf numFmtId="0" fontId="22" fillId="0" borderId="25" xfId="25" applyFont="1" applyFill="1" applyBorder="1"/>
    <xf numFmtId="0" fontId="0" fillId="0" borderId="40" xfId="0" applyBorder="1"/>
    <xf numFmtId="170" fontId="0" fillId="0" borderId="34" xfId="0" applyNumberFormat="1" applyBorder="1"/>
    <xf numFmtId="170" fontId="0" fillId="0" borderId="10" xfId="0" applyNumberFormat="1" applyBorder="1"/>
    <xf numFmtId="170" fontId="0" fillId="0" borderId="35" xfId="0" applyNumberFormat="1" applyBorder="1"/>
    <xf numFmtId="9" fontId="0" fillId="8" borderId="4" xfId="0" applyNumberFormat="1" applyFill="1" applyBorder="1"/>
    <xf numFmtId="0" fontId="0" fillId="8" borderId="12" xfId="0" applyFill="1" applyBorder="1"/>
    <xf numFmtId="0" fontId="0" fillId="11" borderId="4" xfId="0" applyFill="1" applyBorder="1"/>
    <xf numFmtId="170" fontId="0" fillId="11" borderId="12" xfId="0" applyNumberFormat="1" applyFill="1" applyBorder="1"/>
  </cellXfs>
  <cellStyles count="26">
    <cellStyle name="Currency 2" xfId="2" xr:uid="{00000000-0005-0000-0000-000000000000}"/>
    <cellStyle name="Currency 2 2" xfId="3" xr:uid="{00000000-0005-0000-0000-000001000000}"/>
    <cellStyle name="Čiarka 2" xfId="4" xr:uid="{00000000-0005-0000-0000-000002000000}"/>
    <cellStyle name="Excel Built-in Normal" xfId="5" xr:uid="{00000000-0005-0000-0000-000003000000}"/>
    <cellStyle name="Mena 2" xfId="7" xr:uid="{00000000-0005-0000-0000-000004000000}"/>
    <cellStyle name="Mena 3" xfId="6" xr:uid="{00000000-0005-0000-0000-000005000000}"/>
    <cellStyle name="Normal 2 2" xfId="8" xr:uid="{00000000-0005-0000-0000-000006000000}"/>
    <cellStyle name="Normálna" xfId="0" builtinId="0"/>
    <cellStyle name="Normálna 2" xfId="9" xr:uid="{00000000-0005-0000-0000-000008000000}"/>
    <cellStyle name="Normálna 3" xfId="10" xr:uid="{00000000-0005-0000-0000-000009000000}"/>
    <cellStyle name="Normálna 4" xfId="11" xr:uid="{00000000-0005-0000-0000-00000A000000}"/>
    <cellStyle name="Normálna 5" xfId="1" xr:uid="{00000000-0005-0000-0000-00000B000000}"/>
    <cellStyle name="Normálna 6" xfId="24" xr:uid="{E0DFF142-2376-425B-B9CB-262D153F39BF}"/>
    <cellStyle name="Normálna 7" xfId="25" xr:uid="{1F298892-C3A1-4DE5-93C4-14AF9F0FCB29}"/>
    <cellStyle name="normálne 2" xfId="12" xr:uid="{00000000-0005-0000-0000-00000C000000}"/>
    <cellStyle name="normálne 3" xfId="13" xr:uid="{00000000-0005-0000-0000-00000D000000}"/>
    <cellStyle name="normálne 4" xfId="14" xr:uid="{00000000-0005-0000-0000-00000E000000}"/>
    <cellStyle name="normální 14" xfId="15" xr:uid="{00000000-0005-0000-0000-00000F000000}"/>
    <cellStyle name="normální 16" xfId="16" xr:uid="{00000000-0005-0000-0000-000010000000}"/>
    <cellStyle name="normální 17" xfId="17" xr:uid="{00000000-0005-0000-0000-000011000000}"/>
    <cellStyle name="normální 18" xfId="18" xr:uid="{00000000-0005-0000-0000-000012000000}"/>
    <cellStyle name="normální 19" xfId="19" xr:uid="{00000000-0005-0000-0000-000013000000}"/>
    <cellStyle name="normální 20" xfId="20" xr:uid="{00000000-0005-0000-0000-000014000000}"/>
    <cellStyle name="normální 21" xfId="21" xr:uid="{00000000-0005-0000-0000-000015000000}"/>
    <cellStyle name="normální 22" xfId="22" xr:uid="{00000000-0005-0000-0000-000016000000}"/>
    <cellStyle name="normální 23" xfId="23" xr:uid="{00000000-0005-0000-0000-00001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8"/>
  <sheetViews>
    <sheetView tabSelected="1" workbookViewId="0">
      <selection activeCell="C92" sqref="C92"/>
    </sheetView>
  </sheetViews>
  <sheetFormatPr defaultRowHeight="15" x14ac:dyDescent="0.25"/>
  <cols>
    <col min="1" max="1" width="12.7109375" customWidth="1"/>
    <col min="2" max="2" width="51.7109375" customWidth="1"/>
    <col min="3" max="3" width="15.28515625" style="13" customWidth="1"/>
    <col min="4" max="4" width="14.7109375" customWidth="1"/>
    <col min="5" max="5" width="24.7109375" customWidth="1"/>
    <col min="6" max="6" width="22" customWidth="1"/>
  </cols>
  <sheetData>
    <row r="1" spans="1:6" ht="21.75" thickBot="1" x14ac:dyDescent="0.3">
      <c r="A1" s="8"/>
      <c r="B1" s="8" t="s">
        <v>66</v>
      </c>
      <c r="C1" s="14"/>
      <c r="E1" s="121" t="s">
        <v>138</v>
      </c>
      <c r="F1" s="119">
        <v>0.15</v>
      </c>
    </row>
    <row r="2" spans="1:6" ht="15.75" thickBot="1" x14ac:dyDescent="0.3">
      <c r="A2" s="25"/>
      <c r="B2" s="26"/>
      <c r="C2" s="15" t="s">
        <v>68</v>
      </c>
      <c r="E2" s="122">
        <v>2157749</v>
      </c>
      <c r="F2" s="120">
        <f>E2*0.15</f>
        <v>323662.34999999998</v>
      </c>
    </row>
    <row r="3" spans="1:6" x14ac:dyDescent="0.25">
      <c r="A3" s="27"/>
      <c r="B3" s="57" t="s">
        <v>137</v>
      </c>
      <c r="C3" s="21">
        <v>1112535.3799999999</v>
      </c>
      <c r="E3" t="s">
        <v>135</v>
      </c>
      <c r="F3">
        <v>475</v>
      </c>
    </row>
    <row r="4" spans="1:6" x14ac:dyDescent="0.25">
      <c r="A4" s="28"/>
      <c r="B4" s="7" t="s">
        <v>31</v>
      </c>
      <c r="C4" s="16"/>
      <c r="E4" t="s">
        <v>136</v>
      </c>
      <c r="F4">
        <v>202</v>
      </c>
    </row>
    <row r="5" spans="1:6" x14ac:dyDescent="0.25">
      <c r="A5" s="29"/>
      <c r="B5" s="7" t="s">
        <v>33</v>
      </c>
      <c r="C5" s="16"/>
      <c r="E5" t="s">
        <v>134</v>
      </c>
      <c r="F5">
        <f>F3+F4</f>
        <v>677</v>
      </c>
    </row>
    <row r="6" spans="1:6" x14ac:dyDescent="0.25">
      <c r="A6" s="29"/>
      <c r="B6" s="7"/>
      <c r="C6" s="16"/>
      <c r="E6" t="s">
        <v>133</v>
      </c>
      <c r="F6">
        <f>F2/F5</f>
        <v>478.08323485967503</v>
      </c>
    </row>
    <row r="7" spans="1:6" x14ac:dyDescent="0.25">
      <c r="A7" s="29"/>
      <c r="B7" s="7" t="s">
        <v>32</v>
      </c>
      <c r="C7" s="17">
        <v>2000</v>
      </c>
    </row>
    <row r="8" spans="1:6" x14ac:dyDescent="0.25">
      <c r="A8" s="30"/>
      <c r="B8" s="6"/>
      <c r="C8" s="16"/>
    </row>
    <row r="9" spans="1:6" x14ac:dyDescent="0.25">
      <c r="A9" s="31"/>
      <c r="B9" s="5" t="s">
        <v>40</v>
      </c>
      <c r="C9" s="16">
        <f>SUM(C3:C8)</f>
        <v>1114535.3799999999</v>
      </c>
    </row>
    <row r="10" spans="1:6" x14ac:dyDescent="0.25">
      <c r="A10" s="31"/>
      <c r="B10" s="5" t="s">
        <v>45</v>
      </c>
      <c r="C10" s="16">
        <f>C12+C25+C34+C47+C55+C63+C72+C75+C83+C93+C100+C140+C119</f>
        <v>1115751.8134416542</v>
      </c>
    </row>
    <row r="11" spans="1:6" ht="15.75" thickBot="1" x14ac:dyDescent="0.3">
      <c r="A11" s="31"/>
      <c r="B11" s="67" t="s">
        <v>46</v>
      </c>
      <c r="C11" s="16">
        <f>C9-C10</f>
        <v>-1216.4334416543134</v>
      </c>
    </row>
    <row r="12" spans="1:6" ht="15.75" thickBot="1" x14ac:dyDescent="0.3">
      <c r="A12" s="87"/>
      <c r="B12" s="88" t="s">
        <v>34</v>
      </c>
      <c r="C12" s="89">
        <f>SUM(C13:C23)</f>
        <v>96572.813441654347</v>
      </c>
    </row>
    <row r="13" spans="1:6" ht="15.75" thickTop="1" x14ac:dyDescent="0.25">
      <c r="A13" s="27"/>
      <c r="B13" s="57" t="s">
        <v>0</v>
      </c>
      <c r="C13" s="52">
        <f>48*F6</f>
        <v>22947.995273264401</v>
      </c>
    </row>
    <row r="14" spans="1:6" x14ac:dyDescent="0.25">
      <c r="A14" s="28"/>
      <c r="B14" s="7" t="s">
        <v>1</v>
      </c>
      <c r="C14" s="52">
        <f>22*F6</f>
        <v>10517.831166912851</v>
      </c>
    </row>
    <row r="15" spans="1:6" x14ac:dyDescent="0.25">
      <c r="A15" s="28"/>
      <c r="B15" s="7" t="s">
        <v>2</v>
      </c>
      <c r="C15" s="52">
        <f>7*F6</f>
        <v>3346.5826440177252</v>
      </c>
    </row>
    <row r="16" spans="1:6" x14ac:dyDescent="0.25">
      <c r="A16" s="28"/>
      <c r="B16" s="7" t="s">
        <v>3</v>
      </c>
      <c r="C16" s="52">
        <f>17*F6</f>
        <v>8127.4149926144755</v>
      </c>
    </row>
    <row r="17" spans="1:3" x14ac:dyDescent="0.25">
      <c r="A17" s="28"/>
      <c r="B17" s="7" t="s">
        <v>4</v>
      </c>
      <c r="C17" s="52">
        <f>9*F6</f>
        <v>4302.7491137370753</v>
      </c>
    </row>
    <row r="18" spans="1:3" x14ac:dyDescent="0.25">
      <c r="A18" s="28"/>
      <c r="B18" s="7" t="s">
        <v>5</v>
      </c>
      <c r="C18" s="52">
        <f>53*F6</f>
        <v>25338.411447562776</v>
      </c>
    </row>
    <row r="19" spans="1:3" x14ac:dyDescent="0.25">
      <c r="A19" s="28"/>
      <c r="B19" s="7" t="s">
        <v>6</v>
      </c>
      <c r="C19" s="52">
        <f>1*F6</f>
        <v>478.08323485967503</v>
      </c>
    </row>
    <row r="20" spans="1:3" x14ac:dyDescent="0.25">
      <c r="A20" s="28"/>
      <c r="B20" s="7" t="s">
        <v>8</v>
      </c>
      <c r="C20" s="52">
        <f>8*F6</f>
        <v>3824.6658788774002</v>
      </c>
    </row>
    <row r="21" spans="1:3" x14ac:dyDescent="0.25">
      <c r="A21" s="28"/>
      <c r="B21" s="7" t="s">
        <v>9</v>
      </c>
      <c r="C21" s="52">
        <f>23*F6</f>
        <v>10995.914401772527</v>
      </c>
    </row>
    <row r="22" spans="1:3" x14ac:dyDescent="0.25">
      <c r="A22" s="32"/>
      <c r="B22" s="6" t="s">
        <v>10</v>
      </c>
      <c r="C22" s="52">
        <f>6*F6</f>
        <v>2868.4994091580502</v>
      </c>
    </row>
    <row r="23" spans="1:3" ht="15.75" thickBot="1" x14ac:dyDescent="0.3">
      <c r="A23" s="32"/>
      <c r="B23" s="6" t="s">
        <v>11</v>
      </c>
      <c r="C23" s="90">
        <f>8*F6</f>
        <v>3824.6658788774002</v>
      </c>
    </row>
    <row r="24" spans="1:3" ht="15.75" thickBot="1" x14ac:dyDescent="0.3">
      <c r="A24" s="92"/>
      <c r="B24" s="93" t="s">
        <v>93</v>
      </c>
      <c r="C24" s="94">
        <f>C25+C34+C47+C55</f>
        <v>332888</v>
      </c>
    </row>
    <row r="25" spans="1:3" ht="15.75" thickBot="1" x14ac:dyDescent="0.3">
      <c r="A25" s="36"/>
      <c r="B25" s="60" t="s">
        <v>100</v>
      </c>
      <c r="C25" s="91">
        <f>SUM(C26:C33)</f>
        <v>84448</v>
      </c>
    </row>
    <row r="26" spans="1:3" x14ac:dyDescent="0.25">
      <c r="A26" s="47"/>
      <c r="B26" s="82" t="s">
        <v>91</v>
      </c>
      <c r="C26" s="77">
        <v>28236</v>
      </c>
    </row>
    <row r="27" spans="1:3" x14ac:dyDescent="0.25">
      <c r="A27" s="47"/>
      <c r="B27" s="82" t="s">
        <v>92</v>
      </c>
      <c r="C27" s="78">
        <v>6490</v>
      </c>
    </row>
    <row r="28" spans="1:3" x14ac:dyDescent="0.25">
      <c r="A28" s="47"/>
      <c r="B28" s="83" t="s">
        <v>101</v>
      </c>
      <c r="C28" s="78">
        <v>3640</v>
      </c>
    </row>
    <row r="29" spans="1:3" x14ac:dyDescent="0.25">
      <c r="A29" s="35"/>
      <c r="B29" s="84" t="s">
        <v>44</v>
      </c>
      <c r="C29" s="78">
        <v>6000</v>
      </c>
    </row>
    <row r="30" spans="1:3" x14ac:dyDescent="0.25">
      <c r="A30" s="47"/>
      <c r="B30" s="85" t="s">
        <v>89</v>
      </c>
      <c r="C30" s="78">
        <v>17165</v>
      </c>
    </row>
    <row r="31" spans="1:3" x14ac:dyDescent="0.25">
      <c r="A31" s="47"/>
      <c r="B31" s="85" t="s">
        <v>38</v>
      </c>
      <c r="C31" s="78">
        <v>10417</v>
      </c>
    </row>
    <row r="32" spans="1:3" x14ac:dyDescent="0.25">
      <c r="A32" s="47"/>
      <c r="B32" s="85" t="s">
        <v>110</v>
      </c>
      <c r="C32" s="100">
        <v>10000</v>
      </c>
    </row>
    <row r="33" spans="1:3" ht="15.75" thickBot="1" x14ac:dyDescent="0.3">
      <c r="A33" s="48"/>
      <c r="B33" s="86" t="s">
        <v>67</v>
      </c>
      <c r="C33" s="100">
        <v>2500</v>
      </c>
    </row>
    <row r="34" spans="1:3" ht="15.75" thickBot="1" x14ac:dyDescent="0.3">
      <c r="A34" s="60"/>
      <c r="B34" s="60" t="s">
        <v>99</v>
      </c>
      <c r="C34" s="81">
        <f>SUM(C35:C46)</f>
        <v>120000</v>
      </c>
    </row>
    <row r="35" spans="1:3" x14ac:dyDescent="0.25">
      <c r="A35" s="48"/>
      <c r="B35" s="84" t="s">
        <v>12</v>
      </c>
      <c r="C35" s="101">
        <v>25767.43</v>
      </c>
    </row>
    <row r="36" spans="1:3" x14ac:dyDescent="0.25">
      <c r="A36" s="48"/>
      <c r="B36" s="84" t="s">
        <v>7</v>
      </c>
      <c r="C36" s="78">
        <v>3885.74</v>
      </c>
    </row>
    <row r="37" spans="1:3" x14ac:dyDescent="0.25">
      <c r="A37" s="48"/>
      <c r="B37" s="84" t="s">
        <v>128</v>
      </c>
      <c r="C37" s="78">
        <v>41294.910000000003</v>
      </c>
    </row>
    <row r="38" spans="1:3" x14ac:dyDescent="0.25">
      <c r="A38" s="48"/>
      <c r="B38" s="84" t="s">
        <v>43</v>
      </c>
      <c r="C38" s="78">
        <v>1600.01</v>
      </c>
    </row>
    <row r="39" spans="1:3" x14ac:dyDescent="0.25">
      <c r="A39" s="48"/>
      <c r="B39" s="84" t="s">
        <v>129</v>
      </c>
      <c r="C39" s="78">
        <v>1254.6099999999999</v>
      </c>
    </row>
    <row r="40" spans="1:3" x14ac:dyDescent="0.25">
      <c r="A40" s="48"/>
      <c r="B40" s="84" t="s">
        <v>130</v>
      </c>
      <c r="C40" s="78">
        <v>15170.91</v>
      </c>
    </row>
    <row r="41" spans="1:3" x14ac:dyDescent="0.25">
      <c r="A41" s="48"/>
      <c r="B41" s="84" t="s">
        <v>13</v>
      </c>
      <c r="C41" s="78">
        <v>4834.32</v>
      </c>
    </row>
    <row r="42" spans="1:3" x14ac:dyDescent="0.25">
      <c r="A42" s="48"/>
      <c r="B42" s="84" t="s">
        <v>14</v>
      </c>
      <c r="C42" s="78">
        <v>4650.1899999999996</v>
      </c>
    </row>
    <row r="43" spans="1:3" x14ac:dyDescent="0.25">
      <c r="A43" s="48"/>
      <c r="B43" s="84" t="s">
        <v>15</v>
      </c>
      <c r="C43" s="78">
        <v>7037.39</v>
      </c>
    </row>
    <row r="44" spans="1:3" x14ac:dyDescent="0.25">
      <c r="A44" s="48"/>
      <c r="B44" s="84" t="s">
        <v>16</v>
      </c>
      <c r="C44" s="78">
        <v>10010.49</v>
      </c>
    </row>
    <row r="45" spans="1:3" x14ac:dyDescent="0.25">
      <c r="A45" s="48"/>
      <c r="B45" s="84" t="s">
        <v>127</v>
      </c>
      <c r="C45" s="100">
        <v>2665.42</v>
      </c>
    </row>
    <row r="46" spans="1:3" ht="15.75" thickBot="1" x14ac:dyDescent="0.3">
      <c r="A46" s="48"/>
      <c r="B46" s="84" t="s">
        <v>42</v>
      </c>
      <c r="C46" s="79">
        <v>1828.58</v>
      </c>
    </row>
    <row r="47" spans="1:3" ht="15.75" thickBot="1" x14ac:dyDescent="0.3">
      <c r="A47" s="60"/>
      <c r="B47" s="60" t="s">
        <v>103</v>
      </c>
      <c r="C47" s="23">
        <f>SUM(C48:C54)</f>
        <v>106000</v>
      </c>
    </row>
    <row r="48" spans="1:3" x14ac:dyDescent="0.25">
      <c r="A48" s="48"/>
      <c r="B48" s="61" t="s">
        <v>17</v>
      </c>
      <c r="C48" s="77">
        <v>63850</v>
      </c>
    </row>
    <row r="49" spans="1:5" x14ac:dyDescent="0.25">
      <c r="A49" s="48"/>
      <c r="B49" s="61" t="s">
        <v>18</v>
      </c>
      <c r="C49" s="78">
        <v>15200</v>
      </c>
      <c r="D49" s="76"/>
      <c r="E49" s="76"/>
    </row>
    <row r="50" spans="1:5" x14ac:dyDescent="0.25">
      <c r="A50" s="48"/>
      <c r="B50" s="61" t="s">
        <v>106</v>
      </c>
      <c r="C50" s="78">
        <v>2500</v>
      </c>
      <c r="D50" s="76"/>
      <c r="E50" s="76"/>
    </row>
    <row r="51" spans="1:5" x14ac:dyDescent="0.25">
      <c r="A51" s="48"/>
      <c r="B51" s="61" t="s">
        <v>19</v>
      </c>
      <c r="C51" s="80">
        <v>7000</v>
      </c>
      <c r="D51" s="76"/>
      <c r="E51" s="76"/>
    </row>
    <row r="52" spans="1:5" x14ac:dyDescent="0.25">
      <c r="A52" s="48"/>
      <c r="B52" s="61" t="s">
        <v>107</v>
      </c>
      <c r="C52" s="80">
        <v>2500</v>
      </c>
      <c r="D52" s="76"/>
      <c r="E52" s="76"/>
    </row>
    <row r="53" spans="1:5" x14ac:dyDescent="0.25">
      <c r="A53" s="48"/>
      <c r="B53" s="61" t="s">
        <v>104</v>
      </c>
      <c r="C53" s="78">
        <v>6000</v>
      </c>
    </row>
    <row r="54" spans="1:5" ht="15.75" thickBot="1" x14ac:dyDescent="0.3">
      <c r="A54" s="48"/>
      <c r="B54" s="61" t="s">
        <v>20</v>
      </c>
      <c r="C54" s="78">
        <v>8950</v>
      </c>
    </row>
    <row r="55" spans="1:5" ht="15.75" thickBot="1" x14ac:dyDescent="0.3">
      <c r="A55" s="60"/>
      <c r="B55" s="60" t="s">
        <v>102</v>
      </c>
      <c r="C55" s="99">
        <f>SUM(C56:C61)</f>
        <v>22440</v>
      </c>
    </row>
    <row r="56" spans="1:5" x14ac:dyDescent="0.25">
      <c r="A56" s="34"/>
      <c r="B56" s="61" t="s">
        <v>21</v>
      </c>
      <c r="C56" s="53">
        <v>5000</v>
      </c>
    </row>
    <row r="57" spans="1:5" x14ac:dyDescent="0.25">
      <c r="A57" s="34"/>
      <c r="B57" s="61" t="s">
        <v>95</v>
      </c>
      <c r="C57" s="20">
        <v>5000</v>
      </c>
    </row>
    <row r="58" spans="1:5" x14ac:dyDescent="0.25">
      <c r="A58" s="34"/>
      <c r="B58" s="61" t="s">
        <v>109</v>
      </c>
      <c r="C58" s="20">
        <v>3000</v>
      </c>
    </row>
    <row r="59" spans="1:5" x14ac:dyDescent="0.25">
      <c r="A59" s="34"/>
      <c r="B59" s="61" t="s">
        <v>108</v>
      </c>
      <c r="C59" s="20">
        <v>1000</v>
      </c>
    </row>
    <row r="60" spans="1:5" x14ac:dyDescent="0.25">
      <c r="A60" s="34"/>
      <c r="B60" s="65" t="s">
        <v>105</v>
      </c>
      <c r="C60" s="20">
        <v>3340</v>
      </c>
    </row>
    <row r="61" spans="1:5" ht="15.75" thickBot="1" x14ac:dyDescent="0.3">
      <c r="A61" s="95"/>
      <c r="B61" s="96" t="s">
        <v>96</v>
      </c>
      <c r="C61" s="97">
        <v>5100</v>
      </c>
    </row>
    <row r="62" spans="1:5" ht="15.75" thickBot="1" x14ac:dyDescent="0.3">
      <c r="A62" s="92"/>
      <c r="B62" s="93" t="s">
        <v>131</v>
      </c>
      <c r="C62" s="94">
        <f>C63+C72+C75</f>
        <v>324632</v>
      </c>
    </row>
    <row r="63" spans="1:5" ht="15.75" thickBot="1" x14ac:dyDescent="0.3">
      <c r="A63" s="60"/>
      <c r="B63" s="60" t="s">
        <v>24</v>
      </c>
      <c r="C63" s="98">
        <f>SUM(C64:C71)</f>
        <v>197962</v>
      </c>
    </row>
    <row r="64" spans="1:5" ht="15.75" x14ac:dyDescent="0.25">
      <c r="A64" s="49"/>
      <c r="B64" s="63" t="s">
        <v>35</v>
      </c>
      <c r="C64" s="20">
        <v>46145</v>
      </c>
    </row>
    <row r="65" spans="1:3" ht="15.75" x14ac:dyDescent="0.25">
      <c r="A65" s="49"/>
      <c r="B65" s="63" t="s">
        <v>47</v>
      </c>
      <c r="C65" s="20">
        <v>11716</v>
      </c>
    </row>
    <row r="66" spans="1:3" ht="15.75" x14ac:dyDescent="0.25">
      <c r="A66" s="49"/>
      <c r="B66" s="61" t="s">
        <v>48</v>
      </c>
      <c r="C66" s="20">
        <v>18879</v>
      </c>
    </row>
    <row r="67" spans="1:3" ht="15.75" x14ac:dyDescent="0.25">
      <c r="A67" s="49"/>
      <c r="B67" s="61" t="s">
        <v>49</v>
      </c>
      <c r="C67" s="20">
        <v>18916</v>
      </c>
    </row>
    <row r="68" spans="1:3" ht="15.75" x14ac:dyDescent="0.25">
      <c r="A68" s="49"/>
      <c r="B68" s="61" t="s">
        <v>50</v>
      </c>
      <c r="C68" s="20">
        <v>19865</v>
      </c>
    </row>
    <row r="69" spans="1:3" ht="15.75" x14ac:dyDescent="0.25">
      <c r="A69" s="49"/>
      <c r="B69" s="61" t="s">
        <v>51</v>
      </c>
      <c r="C69" s="20">
        <v>27992</v>
      </c>
    </row>
    <row r="70" spans="1:3" ht="15.75" x14ac:dyDescent="0.25">
      <c r="A70" s="49"/>
      <c r="B70" s="61" t="s">
        <v>52</v>
      </c>
      <c r="C70" s="20">
        <v>32752</v>
      </c>
    </row>
    <row r="71" spans="1:3" ht="16.5" thickBot="1" x14ac:dyDescent="0.3">
      <c r="A71" s="49"/>
      <c r="B71" s="61" t="s">
        <v>37</v>
      </c>
      <c r="C71" s="20">
        <v>21697</v>
      </c>
    </row>
    <row r="72" spans="1:3" ht="15.75" thickBot="1" x14ac:dyDescent="0.3">
      <c r="A72" s="37"/>
      <c r="B72" s="62" t="s">
        <v>59</v>
      </c>
      <c r="C72" s="23">
        <f>SUM(C73:C74)</f>
        <v>82292</v>
      </c>
    </row>
    <row r="73" spans="1:3" ht="15.75" x14ac:dyDescent="0.25">
      <c r="A73" s="50"/>
      <c r="B73" s="63" t="s">
        <v>53</v>
      </c>
      <c r="C73" s="20">
        <v>47096</v>
      </c>
    </row>
    <row r="74" spans="1:3" ht="16.5" thickBot="1" x14ac:dyDescent="0.3">
      <c r="A74" s="50"/>
      <c r="B74" s="63" t="s">
        <v>54</v>
      </c>
      <c r="C74" s="22">
        <v>35196</v>
      </c>
    </row>
    <row r="75" spans="1:3" ht="15.75" thickBot="1" x14ac:dyDescent="0.3">
      <c r="A75" s="37"/>
      <c r="B75" s="62" t="s">
        <v>60</v>
      </c>
      <c r="C75" s="23">
        <f>SUM(C76:C82)</f>
        <v>44378</v>
      </c>
    </row>
    <row r="76" spans="1:3" x14ac:dyDescent="0.25">
      <c r="A76" s="51"/>
      <c r="B76" s="64" t="s">
        <v>90</v>
      </c>
      <c r="C76" s="24">
        <v>4720</v>
      </c>
    </row>
    <row r="77" spans="1:3" x14ac:dyDescent="0.25">
      <c r="A77" s="51"/>
      <c r="B77" s="64" t="s">
        <v>39</v>
      </c>
      <c r="C77" s="20">
        <v>2690</v>
      </c>
    </row>
    <row r="78" spans="1:3" ht="15.75" x14ac:dyDescent="0.25">
      <c r="A78" s="49"/>
      <c r="B78" s="61" t="s">
        <v>55</v>
      </c>
      <c r="C78" s="20">
        <v>16300</v>
      </c>
    </row>
    <row r="79" spans="1:3" ht="15.75" x14ac:dyDescent="0.25">
      <c r="A79" s="49"/>
      <c r="B79" s="61" t="s">
        <v>56</v>
      </c>
      <c r="C79" s="20">
        <v>12640</v>
      </c>
    </row>
    <row r="80" spans="1:3" ht="15.75" x14ac:dyDescent="0.25">
      <c r="A80" s="49"/>
      <c r="B80" s="61" t="s">
        <v>57</v>
      </c>
      <c r="C80" s="20">
        <v>4680</v>
      </c>
    </row>
    <row r="81" spans="1:3" x14ac:dyDescent="0.25">
      <c r="A81" s="34"/>
      <c r="B81" s="61" t="s">
        <v>22</v>
      </c>
      <c r="C81" s="20">
        <v>1725</v>
      </c>
    </row>
    <row r="82" spans="1:3" ht="15.75" thickBot="1" x14ac:dyDescent="0.3">
      <c r="A82" s="95"/>
      <c r="B82" s="103" t="s">
        <v>23</v>
      </c>
      <c r="C82" s="22">
        <v>1623</v>
      </c>
    </row>
    <row r="83" spans="1:3" ht="15.75" thickBot="1" x14ac:dyDescent="0.3">
      <c r="A83" s="104"/>
      <c r="B83" s="105" t="s">
        <v>97</v>
      </c>
      <c r="C83" s="23">
        <f>SUM(C84:C92)</f>
        <v>115500</v>
      </c>
    </row>
    <row r="84" spans="1:3" x14ac:dyDescent="0.25">
      <c r="A84" s="71"/>
      <c r="B84" s="72" t="s">
        <v>139</v>
      </c>
      <c r="C84" s="53">
        <v>25000</v>
      </c>
    </row>
    <row r="85" spans="1:3" x14ac:dyDescent="0.25">
      <c r="A85" s="48"/>
      <c r="B85" s="61" t="s">
        <v>140</v>
      </c>
      <c r="C85" s="53">
        <v>3000</v>
      </c>
    </row>
    <row r="86" spans="1:3" x14ac:dyDescent="0.25">
      <c r="A86" s="48"/>
      <c r="B86" s="61" t="s">
        <v>25</v>
      </c>
      <c r="C86" s="20">
        <f>730*12*2+700*12+7080</f>
        <v>33000</v>
      </c>
    </row>
    <row r="87" spans="1:3" x14ac:dyDescent="0.25">
      <c r="A87" s="48"/>
      <c r="B87" s="61" t="s">
        <v>26</v>
      </c>
      <c r="C87" s="20">
        <v>2500</v>
      </c>
    </row>
    <row r="88" spans="1:3" x14ac:dyDescent="0.25">
      <c r="A88" s="48"/>
      <c r="B88" s="61" t="s">
        <v>98</v>
      </c>
      <c r="C88" s="20">
        <v>10000</v>
      </c>
    </row>
    <row r="89" spans="1:3" x14ac:dyDescent="0.25">
      <c r="A89" s="48"/>
      <c r="B89" s="61" t="s">
        <v>141</v>
      </c>
      <c r="C89" s="20">
        <v>6000</v>
      </c>
    </row>
    <row r="90" spans="1:3" x14ac:dyDescent="0.25">
      <c r="A90" s="34"/>
      <c r="B90" s="61" t="s">
        <v>65</v>
      </c>
      <c r="C90" s="20">
        <v>15000</v>
      </c>
    </row>
    <row r="91" spans="1:3" x14ac:dyDescent="0.25">
      <c r="A91" s="48"/>
      <c r="B91" s="61" t="s">
        <v>36</v>
      </c>
      <c r="C91" s="20">
        <v>11000</v>
      </c>
    </row>
    <row r="92" spans="1:3" ht="15.75" thickBot="1" x14ac:dyDescent="0.3">
      <c r="A92" s="38"/>
      <c r="B92" s="59" t="s">
        <v>94</v>
      </c>
      <c r="C92" s="20">
        <v>10000</v>
      </c>
    </row>
    <row r="93" spans="1:3" ht="15.75" thickBot="1" x14ac:dyDescent="0.3">
      <c r="A93" s="92"/>
      <c r="B93" s="93" t="s">
        <v>64</v>
      </c>
      <c r="C93" s="94">
        <f>SUM(C94:C99)</f>
        <v>39000</v>
      </c>
    </row>
    <row r="94" spans="1:3" x14ac:dyDescent="0.25">
      <c r="A94" s="71"/>
      <c r="B94" s="112" t="s">
        <v>27</v>
      </c>
      <c r="C94" s="77">
        <v>5000</v>
      </c>
    </row>
    <row r="95" spans="1:3" x14ac:dyDescent="0.25">
      <c r="A95" s="48"/>
      <c r="B95" s="84" t="s">
        <v>28</v>
      </c>
      <c r="C95" s="78">
        <v>1000</v>
      </c>
    </row>
    <row r="96" spans="1:3" x14ac:dyDescent="0.25">
      <c r="A96" s="48"/>
      <c r="B96" s="84" t="s">
        <v>132</v>
      </c>
      <c r="C96" s="78">
        <v>3000</v>
      </c>
    </row>
    <row r="97" spans="1:6" x14ac:dyDescent="0.25">
      <c r="A97" s="48"/>
      <c r="B97" s="84" t="s">
        <v>41</v>
      </c>
      <c r="C97" s="78">
        <v>2000</v>
      </c>
    </row>
    <row r="98" spans="1:6" x14ac:dyDescent="0.25">
      <c r="A98" s="48"/>
      <c r="B98" s="84" t="s">
        <v>29</v>
      </c>
      <c r="C98" s="78">
        <f>4*2000</f>
        <v>8000</v>
      </c>
    </row>
    <row r="99" spans="1:6" ht="15.75" thickBot="1" x14ac:dyDescent="0.3">
      <c r="A99" s="102"/>
      <c r="B99" s="109" t="s">
        <v>30</v>
      </c>
      <c r="C99" s="79">
        <v>20000</v>
      </c>
      <c r="D99" s="76"/>
      <c r="E99" s="76"/>
      <c r="F99" s="76"/>
    </row>
    <row r="100" spans="1:6" ht="15.75" thickBot="1" x14ac:dyDescent="0.3">
      <c r="A100" s="92"/>
      <c r="B100" s="110" t="s">
        <v>63</v>
      </c>
      <c r="C100" s="111">
        <f>SUM(C101:C116)</f>
        <v>157159</v>
      </c>
      <c r="D100" s="76"/>
      <c r="E100" s="76"/>
      <c r="F100" s="76"/>
    </row>
    <row r="101" spans="1:6" x14ac:dyDescent="0.25">
      <c r="A101" s="71"/>
      <c r="B101" s="113" t="s">
        <v>111</v>
      </c>
      <c r="C101" s="77">
        <v>17134</v>
      </c>
      <c r="D101" s="106"/>
      <c r="E101" s="107"/>
      <c r="F101" s="76"/>
    </row>
    <row r="102" spans="1:6" x14ac:dyDescent="0.25">
      <c r="A102" s="48"/>
      <c r="B102" s="113" t="s">
        <v>112</v>
      </c>
      <c r="C102" s="78">
        <v>500</v>
      </c>
      <c r="D102" s="108"/>
      <c r="E102" s="107"/>
      <c r="F102" s="76"/>
    </row>
    <row r="103" spans="1:6" x14ac:dyDescent="0.25">
      <c r="A103" s="48"/>
      <c r="B103" s="114" t="s">
        <v>113</v>
      </c>
      <c r="C103" s="78">
        <v>3600</v>
      </c>
      <c r="D103" s="108"/>
      <c r="E103" s="107"/>
      <c r="F103" s="76"/>
    </row>
    <row r="104" spans="1:6" x14ac:dyDescent="0.25">
      <c r="A104" s="48"/>
      <c r="B104" s="113" t="s">
        <v>114</v>
      </c>
      <c r="C104" s="78">
        <v>500</v>
      </c>
      <c r="D104" s="108"/>
      <c r="E104" s="107"/>
      <c r="F104" s="76"/>
    </row>
    <row r="105" spans="1:6" x14ac:dyDescent="0.25">
      <c r="A105" s="48"/>
      <c r="B105" s="113" t="s">
        <v>115</v>
      </c>
      <c r="C105" s="78">
        <v>1500</v>
      </c>
      <c r="D105" s="106"/>
      <c r="E105" s="107"/>
      <c r="F105" s="76"/>
    </row>
    <row r="106" spans="1:6" x14ac:dyDescent="0.25">
      <c r="A106" s="48"/>
      <c r="B106" s="113" t="s">
        <v>116</v>
      </c>
      <c r="C106" s="78">
        <v>110000</v>
      </c>
      <c r="D106" s="108"/>
      <c r="E106" s="107"/>
      <c r="F106" s="76"/>
    </row>
    <row r="107" spans="1:6" x14ac:dyDescent="0.25">
      <c r="A107" s="48"/>
      <c r="B107" s="113" t="s">
        <v>117</v>
      </c>
      <c r="C107" s="78">
        <v>3000</v>
      </c>
      <c r="D107" s="108"/>
      <c r="E107" s="107"/>
      <c r="F107" s="76"/>
    </row>
    <row r="108" spans="1:6" x14ac:dyDescent="0.25">
      <c r="A108" s="48"/>
      <c r="B108" s="113" t="s">
        <v>118</v>
      </c>
      <c r="C108" s="78">
        <v>4950</v>
      </c>
      <c r="D108" s="108"/>
      <c r="E108" s="107"/>
      <c r="F108" s="76"/>
    </row>
    <row r="109" spans="1:6" x14ac:dyDescent="0.25">
      <c r="A109" s="48"/>
      <c r="B109" s="113" t="s">
        <v>119</v>
      </c>
      <c r="C109" s="78">
        <v>2500</v>
      </c>
      <c r="D109" s="108"/>
      <c r="E109" s="107"/>
      <c r="F109" s="76"/>
    </row>
    <row r="110" spans="1:6" x14ac:dyDescent="0.25">
      <c r="A110" s="48"/>
      <c r="B110" s="113" t="s">
        <v>120</v>
      </c>
      <c r="C110" s="78">
        <v>100</v>
      </c>
      <c r="D110" s="108"/>
      <c r="E110" s="107"/>
      <c r="F110" s="76"/>
    </row>
    <row r="111" spans="1:6" x14ac:dyDescent="0.25">
      <c r="A111" s="48"/>
      <c r="B111" s="113" t="s">
        <v>121</v>
      </c>
      <c r="C111" s="78">
        <v>1500</v>
      </c>
      <c r="D111" s="108"/>
      <c r="E111" s="107"/>
      <c r="F111" s="76"/>
    </row>
    <row r="112" spans="1:6" x14ac:dyDescent="0.25">
      <c r="A112" s="48"/>
      <c r="B112" s="113" t="s">
        <v>122</v>
      </c>
      <c r="C112" s="78">
        <v>500</v>
      </c>
      <c r="D112" s="108"/>
      <c r="E112" s="107"/>
      <c r="F112" s="76"/>
    </row>
    <row r="113" spans="1:6" x14ac:dyDescent="0.25">
      <c r="A113" s="48"/>
      <c r="B113" s="113" t="s">
        <v>123</v>
      </c>
      <c r="C113" s="78">
        <v>875</v>
      </c>
      <c r="D113" s="108"/>
      <c r="E113" s="107"/>
      <c r="F113" s="76"/>
    </row>
    <row r="114" spans="1:6" x14ac:dyDescent="0.25">
      <c r="A114" s="48"/>
      <c r="B114" s="113" t="s">
        <v>124</v>
      </c>
      <c r="C114" s="78">
        <v>2000</v>
      </c>
      <c r="D114" s="108"/>
      <c r="E114" s="107"/>
      <c r="F114" s="76"/>
    </row>
    <row r="115" spans="1:6" x14ac:dyDescent="0.25">
      <c r="A115" s="48"/>
      <c r="B115" s="113" t="s">
        <v>125</v>
      </c>
      <c r="C115" s="78">
        <v>7500</v>
      </c>
      <c r="D115" s="108"/>
      <c r="E115" s="107"/>
      <c r="F115" s="76"/>
    </row>
    <row r="116" spans="1:6" x14ac:dyDescent="0.25">
      <c r="A116" s="48"/>
      <c r="B116" s="113" t="s">
        <v>126</v>
      </c>
      <c r="C116" s="78">
        <v>1000</v>
      </c>
      <c r="D116" s="108"/>
      <c r="E116" s="107"/>
      <c r="F116" s="76"/>
    </row>
    <row r="117" spans="1:6" x14ac:dyDescent="0.25">
      <c r="A117" s="48"/>
      <c r="B117" s="84"/>
      <c r="C117" s="78"/>
      <c r="D117" s="76"/>
      <c r="E117" s="76"/>
      <c r="F117" s="76"/>
    </row>
    <row r="118" spans="1:6" ht="15.75" thickBot="1" x14ac:dyDescent="0.3">
      <c r="A118" s="48"/>
      <c r="B118" s="84"/>
      <c r="C118" s="79"/>
    </row>
    <row r="119" spans="1:6" ht="15.75" thickBot="1" x14ac:dyDescent="0.3">
      <c r="A119" s="33"/>
      <c r="B119" s="58" t="s">
        <v>61</v>
      </c>
      <c r="C119" s="54">
        <f>SUM(C120:C139)</f>
        <v>0</v>
      </c>
    </row>
    <row r="120" spans="1:6" x14ac:dyDescent="0.25">
      <c r="A120" s="27"/>
      <c r="B120" s="115" t="s">
        <v>69</v>
      </c>
      <c r="C120" s="116"/>
    </row>
    <row r="121" spans="1:6" x14ac:dyDescent="0.25">
      <c r="A121" s="28"/>
      <c r="B121" s="115" t="s">
        <v>70</v>
      </c>
      <c r="C121" s="117"/>
    </row>
    <row r="122" spans="1:6" x14ac:dyDescent="0.25">
      <c r="A122" s="28"/>
      <c r="B122" s="115" t="s">
        <v>71</v>
      </c>
      <c r="C122" s="117"/>
    </row>
    <row r="123" spans="1:6" x14ac:dyDescent="0.25">
      <c r="A123" s="28"/>
      <c r="B123" s="115" t="s">
        <v>72</v>
      </c>
      <c r="C123" s="117"/>
    </row>
    <row r="124" spans="1:6" x14ac:dyDescent="0.25">
      <c r="A124" s="32"/>
      <c r="B124" s="115" t="s">
        <v>73</v>
      </c>
      <c r="C124" s="117"/>
    </row>
    <row r="125" spans="1:6" x14ac:dyDescent="0.25">
      <c r="A125" s="39"/>
      <c r="B125" s="115" t="s">
        <v>74</v>
      </c>
      <c r="C125" s="117"/>
    </row>
    <row r="126" spans="1:6" x14ac:dyDescent="0.25">
      <c r="A126" s="39"/>
      <c r="B126" s="115" t="s">
        <v>75</v>
      </c>
      <c r="C126" s="117"/>
    </row>
    <row r="127" spans="1:6" x14ac:dyDescent="0.25">
      <c r="A127" s="39"/>
      <c r="B127" s="115" t="s">
        <v>76</v>
      </c>
      <c r="C127" s="117"/>
    </row>
    <row r="128" spans="1:6" x14ac:dyDescent="0.25">
      <c r="A128" s="39"/>
      <c r="B128" s="115" t="s">
        <v>77</v>
      </c>
      <c r="C128" s="117"/>
    </row>
    <row r="129" spans="1:3" x14ac:dyDescent="0.25">
      <c r="A129" s="39"/>
      <c r="B129" s="115" t="s">
        <v>78</v>
      </c>
      <c r="C129" s="117"/>
    </row>
    <row r="130" spans="1:3" x14ac:dyDescent="0.25">
      <c r="A130" s="39"/>
      <c r="B130" s="115" t="s">
        <v>79</v>
      </c>
      <c r="C130" s="117"/>
    </row>
    <row r="131" spans="1:3" x14ac:dyDescent="0.25">
      <c r="A131" s="39"/>
      <c r="B131" s="115" t="s">
        <v>88</v>
      </c>
      <c r="C131" s="117"/>
    </row>
    <row r="132" spans="1:3" x14ac:dyDescent="0.25">
      <c r="A132" s="39"/>
      <c r="B132" s="115" t="s">
        <v>80</v>
      </c>
      <c r="C132" s="117"/>
    </row>
    <row r="133" spans="1:3" x14ac:dyDescent="0.25">
      <c r="A133" s="39"/>
      <c r="B133" s="115" t="s">
        <v>81</v>
      </c>
      <c r="C133" s="117"/>
    </row>
    <row r="134" spans="1:3" x14ac:dyDescent="0.25">
      <c r="A134" s="39"/>
      <c r="B134" s="115" t="s">
        <v>82</v>
      </c>
      <c r="C134" s="117"/>
    </row>
    <row r="135" spans="1:3" x14ac:dyDescent="0.25">
      <c r="A135" s="39"/>
      <c r="B135" s="115" t="s">
        <v>83</v>
      </c>
      <c r="C135" s="117"/>
    </row>
    <row r="136" spans="1:3" x14ac:dyDescent="0.25">
      <c r="A136" s="40"/>
      <c r="B136" s="115" t="s">
        <v>84</v>
      </c>
      <c r="C136" s="117"/>
    </row>
    <row r="137" spans="1:3" x14ac:dyDescent="0.25">
      <c r="A137" s="39"/>
      <c r="B137" s="115" t="s">
        <v>85</v>
      </c>
      <c r="C137" s="117"/>
    </row>
    <row r="138" spans="1:3" x14ac:dyDescent="0.25">
      <c r="A138" s="39"/>
      <c r="B138" s="115" t="s">
        <v>86</v>
      </c>
      <c r="C138" s="117"/>
    </row>
    <row r="139" spans="1:3" ht="15.75" thickBot="1" x14ac:dyDescent="0.3">
      <c r="A139" s="39"/>
      <c r="B139" s="115" t="s">
        <v>87</v>
      </c>
      <c r="C139" s="118"/>
    </row>
    <row r="140" spans="1:3" ht="15.75" thickBot="1" x14ac:dyDescent="0.3">
      <c r="A140" s="73"/>
      <c r="B140" s="74" t="s">
        <v>62</v>
      </c>
      <c r="C140" s="70">
        <f>SUM(C141:C142)</f>
        <v>50000</v>
      </c>
    </row>
    <row r="141" spans="1:3" x14ac:dyDescent="0.25">
      <c r="A141" s="71"/>
      <c r="B141" s="72" t="s">
        <v>58</v>
      </c>
      <c r="C141" s="75">
        <v>50000</v>
      </c>
    </row>
    <row r="142" spans="1:3" x14ac:dyDescent="0.25">
      <c r="A142" s="34"/>
      <c r="B142" s="61"/>
      <c r="C142" s="20"/>
    </row>
    <row r="143" spans="1:3" x14ac:dyDescent="0.25">
      <c r="A143" s="68"/>
      <c r="B143" s="69"/>
      <c r="C143" s="55"/>
    </row>
    <row r="144" spans="1:3" x14ac:dyDescent="0.25">
      <c r="A144" s="41"/>
      <c r="B144" s="61"/>
      <c r="C144" s="20"/>
    </row>
    <row r="145" spans="1:3" ht="15.75" thickBot="1" x14ac:dyDescent="0.3">
      <c r="A145" s="42"/>
      <c r="B145" s="66"/>
      <c r="C145" s="56"/>
    </row>
    <row r="146" spans="1:3" x14ac:dyDescent="0.25">
      <c r="A146" s="44"/>
      <c r="B146" s="43"/>
      <c r="C146" s="18"/>
    </row>
    <row r="147" spans="1:3" ht="15.75" thickBot="1" x14ac:dyDescent="0.3">
      <c r="A147" s="45"/>
      <c r="B147" s="46"/>
      <c r="C147" s="19"/>
    </row>
    <row r="148" spans="1:3" x14ac:dyDescent="0.25">
      <c r="A148" s="3"/>
      <c r="B148" s="2"/>
      <c r="C148" s="10"/>
    </row>
    <row r="149" spans="1:3" x14ac:dyDescent="0.25">
      <c r="A149" s="3"/>
      <c r="B149" s="2"/>
      <c r="C149" s="10"/>
    </row>
    <row r="150" spans="1:3" x14ac:dyDescent="0.25">
      <c r="A150" s="4"/>
      <c r="B150" s="2"/>
      <c r="C150" s="11"/>
    </row>
    <row r="151" spans="1:3" x14ac:dyDescent="0.25">
      <c r="A151" s="3"/>
      <c r="B151" s="2"/>
      <c r="C151" s="10"/>
    </row>
    <row r="152" spans="1:3" x14ac:dyDescent="0.25">
      <c r="A152" s="4"/>
      <c r="B152" s="2"/>
      <c r="C152" s="12"/>
    </row>
    <row r="153" spans="1:3" x14ac:dyDescent="0.25">
      <c r="A153" s="3"/>
      <c r="B153" s="2"/>
      <c r="C153" s="10"/>
    </row>
    <row r="154" spans="1:3" x14ac:dyDescent="0.25">
      <c r="A154" s="4"/>
      <c r="B154" s="2"/>
      <c r="C154" s="11"/>
    </row>
    <row r="155" spans="1:3" x14ac:dyDescent="0.25">
      <c r="A155" s="4"/>
      <c r="B155" s="2"/>
      <c r="C155" s="11"/>
    </row>
    <row r="156" spans="1:3" x14ac:dyDescent="0.25">
      <c r="A156" s="3"/>
      <c r="B156" s="2"/>
      <c r="C156" s="10"/>
    </row>
    <row r="157" spans="1:3" x14ac:dyDescent="0.25">
      <c r="A157" s="3"/>
      <c r="B157" s="2"/>
      <c r="C157" s="10"/>
    </row>
    <row r="158" spans="1:3" x14ac:dyDescent="0.25">
      <c r="A158" s="3"/>
      <c r="B158" s="2"/>
      <c r="C158" s="10"/>
    </row>
    <row r="159" spans="1:3" x14ac:dyDescent="0.25">
      <c r="A159" s="3"/>
      <c r="B159" s="2"/>
      <c r="C159" s="10"/>
    </row>
    <row r="160" spans="1:3" x14ac:dyDescent="0.25">
      <c r="A160" s="3"/>
      <c r="B160" s="2"/>
      <c r="C160" s="10"/>
    </row>
    <row r="161" spans="1:3" x14ac:dyDescent="0.25">
      <c r="A161" s="3"/>
      <c r="B161" s="2"/>
      <c r="C161" s="10"/>
    </row>
    <row r="162" spans="1:3" x14ac:dyDescent="0.25">
      <c r="A162" s="3"/>
      <c r="B162" s="2"/>
      <c r="C162" s="10"/>
    </row>
    <row r="163" spans="1:3" x14ac:dyDescent="0.25">
      <c r="A163" s="3"/>
      <c r="B163" s="2"/>
      <c r="C163" s="10"/>
    </row>
    <row r="164" spans="1:3" x14ac:dyDescent="0.25">
      <c r="A164" s="3"/>
      <c r="B164" s="2"/>
      <c r="C164" s="10"/>
    </row>
    <row r="165" spans="1:3" x14ac:dyDescent="0.25">
      <c r="A165" s="3"/>
      <c r="B165" s="2"/>
      <c r="C165" s="10"/>
    </row>
    <row r="166" spans="1:3" x14ac:dyDescent="0.25">
      <c r="A166" s="3"/>
      <c r="B166" s="2"/>
      <c r="C166" s="10"/>
    </row>
    <row r="167" spans="1:3" x14ac:dyDescent="0.25">
      <c r="A167" s="3"/>
      <c r="B167" s="2"/>
      <c r="C167" s="10"/>
    </row>
    <row r="168" spans="1:3" x14ac:dyDescent="0.25">
      <c r="A168" s="3"/>
      <c r="B168" s="2"/>
      <c r="C168" s="10"/>
    </row>
    <row r="169" spans="1:3" x14ac:dyDescent="0.25">
      <c r="A169" s="3"/>
      <c r="B169" s="2"/>
      <c r="C169" s="10"/>
    </row>
    <row r="170" spans="1:3" x14ac:dyDescent="0.25">
      <c r="A170" s="3"/>
      <c r="B170" s="2"/>
      <c r="C170" s="10"/>
    </row>
    <row r="171" spans="1:3" x14ac:dyDescent="0.25">
      <c r="A171" s="3"/>
      <c r="B171" s="2"/>
      <c r="C171" s="10"/>
    </row>
    <row r="172" spans="1:3" x14ac:dyDescent="0.25">
      <c r="A172" s="3"/>
      <c r="B172" s="2"/>
      <c r="C172" s="10"/>
    </row>
    <row r="173" spans="1:3" x14ac:dyDescent="0.25">
      <c r="A173" s="3"/>
      <c r="B173" s="2"/>
      <c r="C173" s="10"/>
    </row>
    <row r="174" spans="1:3" x14ac:dyDescent="0.25">
      <c r="A174" s="3"/>
      <c r="B174" s="2"/>
      <c r="C174" s="10"/>
    </row>
    <row r="175" spans="1:3" x14ac:dyDescent="0.25">
      <c r="A175" s="3"/>
      <c r="B175" s="2"/>
      <c r="C175" s="10"/>
    </row>
    <row r="176" spans="1:3" x14ac:dyDescent="0.25">
      <c r="A176" s="3"/>
      <c r="B176" s="2"/>
      <c r="C176" s="10"/>
    </row>
    <row r="177" spans="1:3" x14ac:dyDescent="0.25">
      <c r="A177" s="3"/>
      <c r="B177" s="2"/>
      <c r="C177" s="10"/>
    </row>
    <row r="178" spans="1:3" x14ac:dyDescent="0.25">
      <c r="A178" s="3"/>
      <c r="B178" s="2"/>
      <c r="C178" s="10"/>
    </row>
    <row r="179" spans="1:3" x14ac:dyDescent="0.25">
      <c r="A179" s="3"/>
      <c r="B179" s="2"/>
      <c r="C179" s="10"/>
    </row>
    <row r="180" spans="1:3" x14ac:dyDescent="0.25">
      <c r="A180" s="3"/>
      <c r="B180" s="2"/>
      <c r="C180" s="10"/>
    </row>
    <row r="181" spans="1:3" x14ac:dyDescent="0.25">
      <c r="A181" s="3"/>
      <c r="B181" s="2"/>
      <c r="C181" s="10"/>
    </row>
    <row r="182" spans="1:3" x14ac:dyDescent="0.25">
      <c r="A182" s="3"/>
      <c r="B182" s="2"/>
      <c r="C182" s="10"/>
    </row>
    <row r="183" spans="1:3" x14ac:dyDescent="0.25">
      <c r="A183" s="3"/>
      <c r="B183" s="2"/>
      <c r="C183" s="10"/>
    </row>
    <row r="184" spans="1:3" x14ac:dyDescent="0.25">
      <c r="A184" s="3"/>
      <c r="B184" s="2"/>
      <c r="C184" s="10"/>
    </row>
    <row r="185" spans="1:3" x14ac:dyDescent="0.25">
      <c r="A185" s="3"/>
      <c r="B185" s="2"/>
      <c r="C185" s="10"/>
    </row>
    <row r="186" spans="1:3" x14ac:dyDescent="0.25">
      <c r="A186" s="3"/>
      <c r="B186" s="2"/>
      <c r="C186" s="10"/>
    </row>
    <row r="187" spans="1:3" x14ac:dyDescent="0.25">
      <c r="A187" s="3"/>
      <c r="B187" s="2"/>
      <c r="C187" s="10"/>
    </row>
    <row r="188" spans="1:3" x14ac:dyDescent="0.25">
      <c r="A188" s="3"/>
      <c r="B188" s="2"/>
      <c r="C188" s="10"/>
    </row>
    <row r="189" spans="1:3" x14ac:dyDescent="0.25">
      <c r="A189" s="3"/>
      <c r="B189" s="2"/>
      <c r="C189" s="10"/>
    </row>
    <row r="190" spans="1:3" x14ac:dyDescent="0.25">
      <c r="A190" s="3"/>
      <c r="B190" s="2"/>
      <c r="C190" s="10"/>
    </row>
    <row r="191" spans="1:3" x14ac:dyDescent="0.25">
      <c r="A191" s="3"/>
      <c r="B191" s="2"/>
      <c r="C191" s="10"/>
    </row>
    <row r="192" spans="1:3" x14ac:dyDescent="0.25">
      <c r="A192" s="3"/>
      <c r="B192" s="2"/>
      <c r="C192" s="10"/>
    </row>
    <row r="193" spans="1:3" x14ac:dyDescent="0.25">
      <c r="A193" s="3"/>
      <c r="B193" s="2"/>
      <c r="C193" s="10"/>
    </row>
    <row r="194" spans="1:3" x14ac:dyDescent="0.25">
      <c r="A194" s="3"/>
      <c r="B194" s="2"/>
      <c r="C194" s="10"/>
    </row>
    <row r="195" spans="1:3" x14ac:dyDescent="0.25">
      <c r="A195" s="3"/>
      <c r="B195" s="2"/>
      <c r="C195" s="10"/>
    </row>
    <row r="196" spans="1:3" x14ac:dyDescent="0.25">
      <c r="A196" s="3"/>
      <c r="B196" s="2"/>
      <c r="C196" s="10"/>
    </row>
    <row r="197" spans="1:3" x14ac:dyDescent="0.25">
      <c r="A197" s="3"/>
      <c r="B197" s="2"/>
      <c r="C197" s="10"/>
    </row>
    <row r="198" spans="1:3" x14ac:dyDescent="0.25">
      <c r="A198" s="3"/>
      <c r="B198" s="2"/>
      <c r="C198" s="10"/>
    </row>
    <row r="199" spans="1:3" x14ac:dyDescent="0.25">
      <c r="A199" s="3"/>
      <c r="B199" s="2"/>
      <c r="C199" s="10"/>
    </row>
    <row r="200" spans="1:3" x14ac:dyDescent="0.25">
      <c r="A200" s="3"/>
      <c r="B200" s="2"/>
      <c r="C200" s="10"/>
    </row>
    <row r="201" spans="1:3" x14ac:dyDescent="0.25">
      <c r="A201" s="3"/>
      <c r="B201" s="2"/>
      <c r="C201" s="10"/>
    </row>
    <row r="202" spans="1:3" x14ac:dyDescent="0.25">
      <c r="A202" s="3"/>
      <c r="B202" s="2"/>
      <c r="C202" s="10"/>
    </row>
    <row r="203" spans="1:3" x14ac:dyDescent="0.25">
      <c r="A203" s="3"/>
      <c r="B203" s="2"/>
      <c r="C203" s="10"/>
    </row>
    <row r="204" spans="1:3" x14ac:dyDescent="0.25">
      <c r="A204" s="3"/>
      <c r="B204" s="2"/>
      <c r="C204" s="10"/>
    </row>
    <row r="205" spans="1:3" x14ac:dyDescent="0.25">
      <c r="A205" s="3"/>
      <c r="B205" s="2"/>
      <c r="C205" s="10"/>
    </row>
    <row r="206" spans="1:3" x14ac:dyDescent="0.25">
      <c r="A206" s="3"/>
      <c r="B206" s="2"/>
      <c r="C206" s="10"/>
    </row>
    <row r="207" spans="1:3" x14ac:dyDescent="0.25">
      <c r="A207" s="3"/>
      <c r="B207" s="2"/>
      <c r="C207" s="10"/>
    </row>
    <row r="208" spans="1:3" x14ac:dyDescent="0.25">
      <c r="A208" s="3"/>
      <c r="B208" s="2"/>
      <c r="C208" s="10"/>
    </row>
    <row r="209" spans="1:3" x14ac:dyDescent="0.25">
      <c r="A209" s="3"/>
      <c r="B209" s="2"/>
      <c r="C209" s="10"/>
    </row>
    <row r="210" spans="1:3" x14ac:dyDescent="0.25">
      <c r="A210" s="3"/>
      <c r="B210" s="2"/>
      <c r="C210" s="10"/>
    </row>
    <row r="211" spans="1:3" x14ac:dyDescent="0.25">
      <c r="A211" s="3"/>
      <c r="B211" s="2"/>
      <c r="C211" s="10"/>
    </row>
    <row r="212" spans="1:3" x14ac:dyDescent="0.25">
      <c r="A212" s="3"/>
      <c r="B212" s="2"/>
      <c r="C212" s="10"/>
    </row>
    <row r="213" spans="1:3" x14ac:dyDescent="0.25">
      <c r="A213" s="3"/>
      <c r="B213" s="2"/>
      <c r="C213" s="10"/>
    </row>
    <row r="214" spans="1:3" x14ac:dyDescent="0.25">
      <c r="A214" s="3"/>
      <c r="B214" s="2"/>
      <c r="C214" s="10"/>
    </row>
    <row r="215" spans="1:3" x14ac:dyDescent="0.25">
      <c r="A215" s="3"/>
      <c r="B215" s="2"/>
      <c r="C215" s="10"/>
    </row>
    <row r="216" spans="1:3" x14ac:dyDescent="0.25">
      <c r="A216" s="3"/>
      <c r="B216" s="2"/>
      <c r="C216" s="10"/>
    </row>
    <row r="217" spans="1:3" x14ac:dyDescent="0.25">
      <c r="A217" s="3"/>
      <c r="B217" s="2"/>
      <c r="C217" s="10"/>
    </row>
    <row r="218" spans="1:3" x14ac:dyDescent="0.25">
      <c r="A218" s="3"/>
      <c r="B218" s="2"/>
      <c r="C218" s="10"/>
    </row>
    <row r="219" spans="1:3" x14ac:dyDescent="0.25">
      <c r="A219" s="3"/>
      <c r="B219" s="2"/>
      <c r="C219" s="10"/>
    </row>
    <row r="220" spans="1:3" x14ac:dyDescent="0.25">
      <c r="A220" s="3"/>
      <c r="B220" s="2"/>
      <c r="C220" s="10"/>
    </row>
    <row r="221" spans="1:3" x14ac:dyDescent="0.25">
      <c r="A221" s="3"/>
      <c r="B221" s="2"/>
      <c r="C221" s="10"/>
    </row>
    <row r="222" spans="1:3" x14ac:dyDescent="0.25">
      <c r="A222" s="3"/>
      <c r="B222" s="2"/>
      <c r="C222" s="10"/>
    </row>
    <row r="223" spans="1:3" x14ac:dyDescent="0.25">
      <c r="A223" s="3"/>
      <c r="B223" s="2"/>
      <c r="C223" s="10"/>
    </row>
    <row r="224" spans="1:3" x14ac:dyDescent="0.25">
      <c r="A224" s="3"/>
      <c r="B224" s="2"/>
      <c r="C224" s="10"/>
    </row>
    <row r="225" spans="1:3" x14ac:dyDescent="0.25">
      <c r="A225" s="3"/>
      <c r="B225" s="2"/>
      <c r="C225" s="10"/>
    </row>
    <row r="226" spans="1:3" x14ac:dyDescent="0.25">
      <c r="A226" s="3"/>
      <c r="B226" s="2"/>
      <c r="C226" s="10"/>
    </row>
    <row r="227" spans="1:3" x14ac:dyDescent="0.25">
      <c r="A227" s="3"/>
      <c r="B227" s="2"/>
      <c r="C227" s="10"/>
    </row>
    <row r="228" spans="1:3" x14ac:dyDescent="0.25">
      <c r="A228" s="3"/>
      <c r="B228" s="2"/>
      <c r="C228" s="10"/>
    </row>
    <row r="229" spans="1:3" x14ac:dyDescent="0.25">
      <c r="A229" s="3"/>
      <c r="B229" s="2"/>
      <c r="C229" s="10"/>
    </row>
    <row r="230" spans="1:3" x14ac:dyDescent="0.25">
      <c r="A230" s="3"/>
      <c r="B230" s="2"/>
      <c r="C230" s="10"/>
    </row>
    <row r="231" spans="1:3" x14ac:dyDescent="0.25">
      <c r="A231" s="3"/>
      <c r="B231" s="2"/>
      <c r="C231" s="10"/>
    </row>
    <row r="232" spans="1:3" x14ac:dyDescent="0.25">
      <c r="A232" s="3"/>
      <c r="B232" s="2"/>
      <c r="C232" s="10"/>
    </row>
    <row r="233" spans="1:3" x14ac:dyDescent="0.25">
      <c r="A233" s="3"/>
      <c r="B233" s="2"/>
      <c r="C233" s="10"/>
    </row>
    <row r="234" spans="1:3" x14ac:dyDescent="0.25">
      <c r="A234" s="3"/>
      <c r="B234" s="2"/>
      <c r="C234" s="10"/>
    </row>
    <row r="235" spans="1:3" x14ac:dyDescent="0.25">
      <c r="A235" s="3"/>
      <c r="B235" s="2"/>
      <c r="C235" s="10"/>
    </row>
    <row r="236" spans="1:3" x14ac:dyDescent="0.25">
      <c r="A236" s="3"/>
      <c r="B236" s="2"/>
      <c r="C236" s="10"/>
    </row>
    <row r="237" spans="1:3" x14ac:dyDescent="0.25">
      <c r="A237" s="3"/>
      <c r="B237" s="2"/>
      <c r="C237" s="10"/>
    </row>
    <row r="238" spans="1:3" x14ac:dyDescent="0.25">
      <c r="A238" s="3"/>
      <c r="B238" s="2"/>
      <c r="C238" s="10"/>
    </row>
    <row r="239" spans="1:3" x14ac:dyDescent="0.25">
      <c r="A239" s="3"/>
      <c r="B239" s="2"/>
      <c r="C239" s="10"/>
    </row>
    <row r="240" spans="1:3" x14ac:dyDescent="0.25">
      <c r="A240" s="3"/>
      <c r="B240" s="2"/>
      <c r="C240" s="10"/>
    </row>
    <row r="241" spans="1:3" x14ac:dyDescent="0.25">
      <c r="A241" s="3"/>
      <c r="B241" s="2"/>
      <c r="C241" s="10"/>
    </row>
    <row r="242" spans="1:3" x14ac:dyDescent="0.25">
      <c r="A242" s="3"/>
      <c r="B242" s="2"/>
      <c r="C242" s="10"/>
    </row>
    <row r="243" spans="1:3" x14ac:dyDescent="0.25">
      <c r="A243" s="3"/>
      <c r="B243" s="2"/>
      <c r="C243" s="10"/>
    </row>
    <row r="244" spans="1:3" x14ac:dyDescent="0.25">
      <c r="A244" s="3"/>
      <c r="B244" s="2"/>
      <c r="C244" s="10"/>
    </row>
    <row r="245" spans="1:3" x14ac:dyDescent="0.25">
      <c r="A245" s="3"/>
      <c r="B245" s="2"/>
      <c r="C245" s="10"/>
    </row>
    <row r="246" spans="1:3" x14ac:dyDescent="0.25">
      <c r="A246" s="3"/>
      <c r="B246" s="2"/>
      <c r="C246" s="10"/>
    </row>
    <row r="247" spans="1:3" x14ac:dyDescent="0.25">
      <c r="A247" s="3"/>
      <c r="B247" s="2"/>
      <c r="C247" s="10"/>
    </row>
    <row r="248" spans="1:3" x14ac:dyDescent="0.25">
      <c r="A248" s="3"/>
      <c r="B248" s="2"/>
      <c r="C248" s="10"/>
    </row>
    <row r="249" spans="1:3" x14ac:dyDescent="0.25">
      <c r="A249" s="3"/>
      <c r="B249" s="2"/>
      <c r="C249" s="10"/>
    </row>
    <row r="250" spans="1:3" x14ac:dyDescent="0.25">
      <c r="A250" s="3"/>
      <c r="B250" s="2"/>
      <c r="C250" s="10"/>
    </row>
    <row r="251" spans="1:3" x14ac:dyDescent="0.25">
      <c r="A251" s="3"/>
      <c r="B251" s="2"/>
      <c r="C251" s="10"/>
    </row>
    <row r="252" spans="1:3" x14ac:dyDescent="0.25">
      <c r="A252" s="3"/>
      <c r="B252" s="2"/>
      <c r="C252" s="10"/>
    </row>
    <row r="253" spans="1:3" x14ac:dyDescent="0.25">
      <c r="A253" s="3"/>
      <c r="B253" s="2"/>
      <c r="C253" s="10"/>
    </row>
    <row r="254" spans="1:3" x14ac:dyDescent="0.25">
      <c r="A254" s="3"/>
      <c r="B254" s="2"/>
      <c r="C254" s="10"/>
    </row>
    <row r="255" spans="1:3" x14ac:dyDescent="0.25">
      <c r="A255" s="3"/>
      <c r="B255" s="2"/>
      <c r="C255" s="10"/>
    </row>
    <row r="256" spans="1:3" x14ac:dyDescent="0.25">
      <c r="A256" s="3"/>
      <c r="B256" s="2"/>
      <c r="C256" s="10"/>
    </row>
    <row r="257" spans="1:3" x14ac:dyDescent="0.25">
      <c r="A257" s="3"/>
      <c r="B257" s="2"/>
      <c r="C257" s="10"/>
    </row>
    <row r="258" spans="1:3" x14ac:dyDescent="0.25">
      <c r="A258" s="3"/>
      <c r="B258" s="2"/>
      <c r="C258" s="10"/>
    </row>
    <row r="259" spans="1:3" x14ac:dyDescent="0.25">
      <c r="A259" s="3"/>
      <c r="B259" s="2"/>
      <c r="C259" s="10"/>
    </row>
    <row r="260" spans="1:3" x14ac:dyDescent="0.25">
      <c r="A260" s="3"/>
      <c r="B260" s="2"/>
      <c r="C260" s="10"/>
    </row>
    <row r="261" spans="1:3" x14ac:dyDescent="0.25">
      <c r="A261" s="3"/>
      <c r="B261" s="2"/>
      <c r="C261" s="10"/>
    </row>
    <row r="262" spans="1:3" x14ac:dyDescent="0.25">
      <c r="A262" s="3"/>
      <c r="B262" s="2"/>
      <c r="C262" s="10"/>
    </row>
    <row r="263" spans="1:3" x14ac:dyDescent="0.25">
      <c r="A263" s="3"/>
      <c r="B263" s="2"/>
      <c r="C263" s="10"/>
    </row>
    <row r="264" spans="1:3" x14ac:dyDescent="0.25">
      <c r="A264" s="3"/>
      <c r="B264" s="2"/>
      <c r="C264" s="10"/>
    </row>
    <row r="265" spans="1:3" x14ac:dyDescent="0.25">
      <c r="A265" s="3"/>
      <c r="B265" s="2"/>
      <c r="C265" s="10"/>
    </row>
    <row r="266" spans="1:3" x14ac:dyDescent="0.25">
      <c r="A266" s="3"/>
      <c r="B266" s="2"/>
      <c r="C266" s="10"/>
    </row>
    <row r="267" spans="1:3" x14ac:dyDescent="0.25">
      <c r="A267" s="3"/>
      <c r="B267" s="2"/>
      <c r="C267" s="10"/>
    </row>
    <row r="268" spans="1:3" x14ac:dyDescent="0.25">
      <c r="A268" s="3"/>
      <c r="B268" s="2"/>
      <c r="C268" s="10"/>
    </row>
    <row r="269" spans="1:3" x14ac:dyDescent="0.25">
      <c r="A269" s="3"/>
      <c r="B269" s="2"/>
      <c r="C269" s="10"/>
    </row>
    <row r="270" spans="1:3" x14ac:dyDescent="0.25">
      <c r="A270" s="3"/>
      <c r="B270" s="2"/>
      <c r="C270" s="10"/>
    </row>
    <row r="271" spans="1:3" x14ac:dyDescent="0.25">
      <c r="A271" s="3"/>
      <c r="B271" s="2"/>
      <c r="C271" s="10"/>
    </row>
    <row r="272" spans="1:3" x14ac:dyDescent="0.25">
      <c r="A272" s="3"/>
      <c r="B272" s="2"/>
      <c r="C272" s="10"/>
    </row>
    <row r="273" spans="1:3" x14ac:dyDescent="0.25">
      <c r="A273" s="3"/>
      <c r="B273" s="2"/>
      <c r="C273" s="10"/>
    </row>
    <row r="274" spans="1:3" x14ac:dyDescent="0.25">
      <c r="A274" s="3"/>
      <c r="B274" s="2"/>
      <c r="C274" s="10"/>
    </row>
    <row r="275" spans="1:3" x14ac:dyDescent="0.25">
      <c r="A275" s="3"/>
      <c r="B275" s="2"/>
      <c r="C275" s="10"/>
    </row>
    <row r="276" spans="1:3" x14ac:dyDescent="0.25">
      <c r="A276" s="3"/>
      <c r="B276" s="2"/>
      <c r="C276" s="10"/>
    </row>
    <row r="277" spans="1:3" x14ac:dyDescent="0.25">
      <c r="A277" s="1"/>
      <c r="B277" s="1"/>
      <c r="C277" s="9"/>
    </row>
    <row r="278" spans="1:3" x14ac:dyDescent="0.25">
      <c r="A278" s="1"/>
      <c r="B278" s="1"/>
      <c r="C278" s="9"/>
    </row>
  </sheetData>
  <conditionalFormatting sqref="B120:B139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Zorka</cp:lastModifiedBy>
  <cp:lastPrinted>2022-02-07T10:19:44Z</cp:lastPrinted>
  <dcterms:created xsi:type="dcterms:W3CDTF">2021-12-20T08:47:48Z</dcterms:created>
  <dcterms:modified xsi:type="dcterms:W3CDTF">2022-02-11T10:18:09Z</dcterms:modified>
</cp:coreProperties>
</file>